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Sheet1" sheetId="1" r:id="rId4"/>
  </sheets>
</workbook>
</file>

<file path=xl/sharedStrings.xml><?xml version="1.0" encoding="utf-8"?>
<sst xmlns="http://schemas.openxmlformats.org/spreadsheetml/2006/main" uniqueCount="103">
  <si>
    <t>Re-working of analysis in: Gillham C &amp; Rissel C. Australian per capita cycling participation in 1985/86 and 2011. World Transport Policy and Practice, May 2012 Vol 18.3:5-12</t>
  </si>
  <si>
    <t>Prepared by Tim Churches, 7th July 2012.</t>
  </si>
  <si>
    <t>Checked by: Andrew Hayen, UNSW; Jake Olivier, UNSW; Scott Walter, UNSW.</t>
  </si>
  <si>
    <t>Sources:</t>
  </si>
  <si>
    <t>Gillham and Rissel: http://www.eco-logica.co.uk/pdf/wtpp18.3.pdf</t>
  </si>
  <si>
    <t>Munro, C. 2011. Australian Cycling Participation 2011. Canberra: Austroads, 2011.  http://www.austroads.com.au/abc/images/pdf/AP-C91-11.pdf</t>
  </si>
  <si>
    <t>Adena, M. &amp; Montesin, H. Day-to-Day Travel in Australia 1985-86. Canberra:Instat Australia Pty Ltd, Federal Office of Road Safety, 1988.  http://www.infrastructure.gov.au/roads/safety/publications/1988/pdf/Aust_Trav.pdf</t>
  </si>
  <si>
    <t>ABS 2010 ERP populations, as referenced in 2011 survey: table 9 at http://www.abs.gov.au/AUSSTATS/abs@.nsf/DetailsPage/3201.0Jun%202010?OpenDocument</t>
  </si>
  <si>
    <t>Notes:</t>
  </si>
  <si>
    <t xml:space="preserve">The 1985/86 survey was weighted to 1981 Australian populations. The 1981 populations which appear below are as they appear in the survey report, but have been checked against the original ABS documents and are accurate, subject to the rounding that has been applied to them in the survey report. The 2011 survey was weighted to June 2010 estimated residential populations, and these have been retrieved from the ABS web site using the reference given in the report. </t>
  </si>
  <si>
    <t>Results:</t>
  </si>
  <si>
    <t>Crude rates (using data as shown below, abstracted from original sources)</t>
  </si>
  <si>
    <t>Total Australian estimated cycling trips per day 1985/86 (wgted to 1981 popn)</t>
  </si>
  <si>
    <t>Australian estimated residental 1981  population 9+ years of age</t>
  </si>
  <si>
    <t>Crude cycling trip rate per person per day, 1985/86 survey</t>
  </si>
  <si>
    <t>Total Australian estimated cycling trips per day 2011 (wgted to 2010 popn, tbl 4.2)</t>
  </si>
  <si>
    <t>Australian estimated residental 2010  population 10+ years of age</t>
  </si>
  <si>
    <t>Crude cycling trip rate per person per day, 2011 survey (using table 4.2)</t>
  </si>
  <si>
    <t>Crude Rate Ratio</t>
  </si>
  <si>
    <t>Crude Rate Difference</t>
  </si>
  <si>
    <t>Crude Rate Difference percentage</t>
  </si>
  <si>
    <t>Crude rates using figures given in Gillham and Rissel</t>
  </si>
  <si>
    <t>Total Australian estimated cycling trips per day 2011 (wgted to 2010 popn)</t>
  </si>
  <si>
    <t>Australian 2010  population 10+ years of age</t>
  </si>
  <si>
    <t>Crude cycling trip rate per person per day, 2011 survey</t>
  </si>
  <si>
    <t>Indirectly age/sex-standardised trip ratio for 2011 (weighted to 2010 popn), using 1985/86 age/sex-specifc trips per person per day rates as standard)</t>
  </si>
  <si>
    <t>Using 2011 report table 4.2 age-specific participation for persons to estimate observed trips</t>
  </si>
  <si>
    <t>(Estimated) Observed 2010 trips per day</t>
  </si>
  <si>
    <t>Expected 2010 trips per day</t>
  </si>
  <si>
    <t>Age/sex Standardised Trip Ratio</t>
  </si>
  <si>
    <t>Using 2011 report table 4.5 broad age-group-specific participation for persons to estimate observed trips</t>
  </si>
  <si>
    <t>Using 2011 report table 4.5 broad age-group and sex-specific participation to estimate observed trips</t>
  </si>
  <si>
    <t>Supporting data abstracted from sources listed above</t>
  </si>
  <si>
    <t>Estimated cycling trips per day per person in all of Australia, 1985/86, weighted to Aust. 1981 population (table 6.5d, p217 of 1985/86 report)</t>
  </si>
  <si>
    <t>Males</t>
  </si>
  <si>
    <t>Females</t>
  </si>
  <si>
    <t>Persons</t>
  </si>
  <si>
    <t>Male</t>
  </si>
  <si>
    <t>Female</t>
  </si>
  <si>
    <t>Age Group</t>
  </si>
  <si>
    <t>Trips wgted to 1981 popn</t>
  </si>
  <si>
    <t>Popn 1981</t>
  </si>
  <si>
    <t>Trips wghted to 1981 popn</t>
  </si>
  <si>
    <t>Trips wgted 1981</t>
  </si>
  <si>
    <t>Trips per person per day</t>
  </si>
  <si>
    <t>9 to 15</t>
  </si>
  <si>
    <t>26-29</t>
  </si>
  <si>
    <t>30-59</t>
  </si>
  <si>
    <t>60-64</t>
  </si>
  <si>
    <t>65+</t>
  </si>
  <si>
    <t>Total</t>
  </si>
  <si>
    <t>ABS Estimated Residential Popns 2010 in required age groups</t>
  </si>
  <si>
    <t>Expectation using 1985/86 rates</t>
  </si>
  <si>
    <t>2010 population</t>
  </si>
  <si>
    <t>Expected trips</t>
  </si>
  <si>
    <t>Age group</t>
  </si>
  <si>
    <t>10 to 15</t>
  </si>
  <si>
    <t>Summation of ABS 2010 ERP  1-yr age-group popns into required age groups</t>
  </si>
  <si>
    <t>2010 populations</t>
  </si>
  <si>
    <t>One year age groups</t>
  </si>
  <si>
    <t>Males 10 to 15</t>
  </si>
  <si>
    <t>Females 10 to 15</t>
  </si>
  <si>
    <t>Males 26-29</t>
  </si>
  <si>
    <t>Females 26-29</t>
  </si>
  <si>
    <t>Males 30-59</t>
  </si>
  <si>
    <t>Females 30-59</t>
  </si>
  <si>
    <t>Males 60-64</t>
  </si>
  <si>
    <t>Females 60-64</t>
  </si>
  <si>
    <t>100+</t>
  </si>
  <si>
    <t>Males 65+</t>
  </si>
  <si>
    <t>Females 65+</t>
  </si>
  <si>
    <t>Check of 2010 ABS population in age-groups (above) by summing all 1-yr age-groups 10+</t>
  </si>
  <si>
    <t>One-year age groups</t>
  </si>
  <si>
    <t>Male 10+</t>
  </si>
  <si>
    <t>Female 10+</t>
  </si>
  <si>
    <t>Persons 10+</t>
  </si>
  <si>
    <t>Males 9yrs</t>
  </si>
  <si>
    <t>Females 9yrs</t>
  </si>
  <si>
    <t>Persons 9+</t>
  </si>
  <si>
    <t>Cycling participation from 2011 report</t>
  </si>
  <si>
    <t>Summation of 1-yr age-grp ABS 2010 popns into required age-grps for this row at left</t>
  </si>
  <si>
    <t>From table 4.2</t>
  </si>
  <si>
    <t>Persons Partipation in last wk</t>
  </si>
  <si>
    <t>Trips per day</t>
  </si>
  <si>
    <t>Age group total</t>
  </si>
  <si>
    <t>One-year age group popns for age grouping in each row</t>
  </si>
  <si>
    <t>10 to 17</t>
  </si>
  <si>
    <t>18-24</t>
  </si>
  <si>
    <t>25-29</t>
  </si>
  <si>
    <t>30-39</t>
  </si>
  <si>
    <t>40-49</t>
  </si>
  <si>
    <t>50-59</t>
  </si>
  <si>
    <t>60-69</t>
  </si>
  <si>
    <t>70-79</t>
  </si>
  <si>
    <t>80+</t>
  </si>
  <si>
    <t>Total trips per day (persons)</t>
  </si>
  <si>
    <t>From Table 4.5</t>
  </si>
  <si>
    <t>18 to 39</t>
  </si>
  <si>
    <t>40+</t>
  </si>
  <si>
    <t>Male participation in last wk</t>
  </si>
  <si>
    <t>Age group total popn</t>
  </si>
  <si>
    <t>One-year age group popns for age groupings in each row</t>
  </si>
  <si>
    <t>Female participation in last wk</t>
  </si>
</sst>
</file>

<file path=xl/styles.xml><?xml version="1.0" encoding="utf-8"?>
<styleSheet xmlns="http://schemas.openxmlformats.org/spreadsheetml/2006/main">
  <numFmts count="2">
    <numFmt numFmtId="0" formatCode="General"/>
    <numFmt numFmtId="59" formatCode="0.0000"/>
  </numFmts>
  <fonts count="7">
    <font>
      <sz val="10"/>
      <color indexed="8"/>
      <name val="Arial"/>
    </font>
    <font>
      <sz val="12"/>
      <color indexed="8"/>
      <name val="Helvetica"/>
    </font>
    <font>
      <sz val="13"/>
      <color indexed="8"/>
      <name val="Arial"/>
    </font>
    <font>
      <b val="1"/>
      <sz val="15"/>
      <color indexed="10"/>
      <name val="Calibri"/>
    </font>
    <font>
      <b val="1"/>
      <sz val="11"/>
      <color indexed="10"/>
      <name val="Calibri"/>
    </font>
    <font>
      <b val="1"/>
      <sz val="13"/>
      <color indexed="10"/>
      <name val="Calibri"/>
    </font>
    <font>
      <sz val="12"/>
      <color indexed="8"/>
      <name val="Calibri"/>
    </font>
  </fonts>
  <fills count="3">
    <fill>
      <patternFill patternType="none"/>
    </fill>
    <fill>
      <patternFill patternType="gray125"/>
    </fill>
    <fill>
      <patternFill patternType="solid">
        <fgColor indexed="11"/>
        <bgColor auto="1"/>
      </patternFill>
    </fill>
  </fills>
  <borders count="5">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thin">
        <color indexed="8"/>
      </bottom>
      <diagonal/>
    </border>
    <border>
      <left style="thin">
        <color indexed="9"/>
      </left>
      <right style="thin">
        <color indexed="9"/>
      </right>
      <top style="thin">
        <color indexed="8"/>
      </top>
      <bottom style="thin">
        <color indexed="9"/>
      </bottom>
      <diagonal/>
    </border>
    <border>
      <left style="thin">
        <color indexed="9"/>
      </left>
      <right style="thin">
        <color indexed="9"/>
      </right>
      <top style="thin">
        <color indexed="8"/>
      </top>
      <bottom style="thin">
        <color indexed="8"/>
      </bottom>
      <diagonal/>
    </border>
  </borders>
  <cellStyleXfs count="1">
    <xf numFmtId="0" fontId="0" applyNumberFormat="0" applyFont="1" applyFill="0" applyBorder="0" applyAlignment="1" applyProtection="0">
      <alignment vertical="bottom" wrapText="1"/>
    </xf>
  </cellStyleXfs>
  <cellXfs count="31">
    <xf numFmtId="0" fontId="0" applyNumberFormat="0" applyFont="1" applyFill="0" applyBorder="0" applyAlignment="1" applyProtection="0">
      <alignment vertical="bottom" wrapText="1"/>
    </xf>
    <xf numFmtId="0" fontId="0" applyNumberFormat="1" applyFont="1" applyFill="0" applyBorder="0" applyAlignment="1" applyProtection="0">
      <alignment vertical="bottom" wrapText="1"/>
    </xf>
    <xf numFmtId="0" fontId="0" borderId="1" applyNumberFormat="0" applyFont="1" applyFill="0" applyBorder="1" applyAlignment="1" applyProtection="0">
      <alignment vertical="bottom" wrapText="1"/>
    </xf>
    <xf numFmtId="49" fontId="3" fillId="2" borderId="2" applyNumberFormat="1" applyFont="1" applyFill="1" applyBorder="1" applyAlignment="1" applyProtection="0">
      <alignment vertical="bottom"/>
    </xf>
    <xf numFmtId="0" fontId="0" fillId="2" borderId="2" applyNumberFormat="1" applyFont="1" applyFill="1" applyBorder="1" applyAlignment="1" applyProtection="0">
      <alignment vertical="bottom" wrapText="1"/>
    </xf>
    <xf numFmtId="0" fontId="0" fillId="2" borderId="3" applyNumberFormat="1" applyFont="1" applyFill="1" applyBorder="1" applyAlignment="1" applyProtection="0">
      <alignment vertical="bottom" wrapText="1"/>
    </xf>
    <xf numFmtId="49" fontId="4" fillId="2" borderId="3" applyNumberFormat="1" applyFont="1" applyFill="1" applyBorder="1" applyAlignment="1" applyProtection="0">
      <alignment horizontal="left" vertical="bottom"/>
    </xf>
    <xf numFmtId="49" fontId="4" fillId="2" borderId="1" applyNumberFormat="1" applyFont="1" applyFill="1" applyBorder="1" applyAlignment="1" applyProtection="0">
      <alignment horizontal="left" vertical="bottom"/>
    </xf>
    <xf numFmtId="49" fontId="5" fillId="2" borderId="2" applyNumberFormat="1" applyFont="1" applyFill="1" applyBorder="1" applyAlignment="1" applyProtection="0">
      <alignment horizontal="left" vertical="bottom"/>
    </xf>
    <xf numFmtId="49" fontId="6" fillId="2" borderId="3" applyNumberFormat="1" applyFont="1" applyFill="1" applyBorder="1" applyAlignment="1" applyProtection="0">
      <alignment horizontal="left" vertical="bottom"/>
    </xf>
    <xf numFmtId="49" fontId="6" fillId="2" borderId="1" applyNumberFormat="1" applyFont="1" applyFill="1" applyBorder="1" applyAlignment="1" applyProtection="0">
      <alignment vertical="bottom"/>
    </xf>
    <xf numFmtId="49" fontId="6" fillId="2" borderId="1" applyNumberFormat="1" applyFont="1" applyFill="1" applyBorder="1" applyAlignment="1" applyProtection="0">
      <alignment horizontal="left" vertical="bottom"/>
    </xf>
    <xf numFmtId="0" fontId="0" fillId="2" borderId="1" applyNumberFormat="1" applyFont="1" applyFill="1" applyBorder="1" applyAlignment="1" applyProtection="0">
      <alignment vertical="top" wrapText="1"/>
    </xf>
    <xf numFmtId="49" fontId="0" fillId="2" borderId="1" applyNumberFormat="1" applyFont="1" applyFill="1" applyBorder="1" applyAlignment="1" applyProtection="0">
      <alignment vertical="top" wrapText="1"/>
    </xf>
    <xf numFmtId="49" fontId="3" fillId="2" borderId="2" applyNumberFormat="1" applyFont="1" applyFill="1" applyBorder="1" applyAlignment="1" applyProtection="0">
      <alignment horizontal="left" vertical="bottom"/>
    </xf>
    <xf numFmtId="49" fontId="6" fillId="2" borderId="3" applyNumberFormat="1" applyFont="1" applyFill="1" applyBorder="1" applyAlignment="1" applyProtection="0">
      <alignment vertical="bottom"/>
    </xf>
    <xf numFmtId="0" fontId="6" fillId="2" borderId="3" applyNumberFormat="1" applyFont="1" applyFill="1" applyBorder="1" applyAlignment="1" applyProtection="0">
      <alignment vertical="bottom"/>
    </xf>
    <xf numFmtId="0" fontId="6" fillId="2" borderId="1" applyNumberFormat="1" applyFont="1" applyFill="1" applyBorder="1" applyAlignment="1" applyProtection="0">
      <alignment vertical="bottom"/>
    </xf>
    <xf numFmtId="59" fontId="6" fillId="2" borderId="1" applyNumberFormat="1" applyFont="1" applyFill="1" applyBorder="1" applyAlignment="1" applyProtection="0">
      <alignment vertical="bottom"/>
    </xf>
    <xf numFmtId="1" fontId="6" fillId="2" borderId="1" applyNumberFormat="1" applyFont="1" applyFill="1" applyBorder="1" applyAlignment="1" applyProtection="0">
      <alignment vertical="bottom"/>
    </xf>
    <xf numFmtId="3" fontId="6" fillId="2" borderId="1" applyNumberFormat="1" applyFont="1" applyFill="1" applyBorder="1" applyAlignment="1" applyProtection="0">
      <alignment vertical="bottom"/>
    </xf>
    <xf numFmtId="2" fontId="6" fillId="2" borderId="1" applyNumberFormat="1" applyFont="1" applyFill="1" applyBorder="1" applyAlignment="1" applyProtection="0">
      <alignment vertical="bottom"/>
    </xf>
    <xf numFmtId="10" fontId="6" fillId="2" borderId="1" applyNumberFormat="1" applyFont="1" applyFill="1" applyBorder="1" applyAlignment="1" applyProtection="0">
      <alignment vertical="bottom"/>
    </xf>
    <xf numFmtId="49" fontId="5" fillId="2" borderId="2" applyNumberFormat="1" applyFont="1" applyFill="1" applyBorder="1" applyAlignment="1" applyProtection="0">
      <alignment vertical="bottom"/>
    </xf>
    <xf numFmtId="49" fontId="6" fillId="2" borderId="3" applyNumberFormat="1" applyFont="1" applyFill="1" applyBorder="1" applyAlignment="1" applyProtection="0">
      <alignment horizontal="right" vertical="bottom"/>
    </xf>
    <xf numFmtId="49" fontId="6" fillId="2" borderId="1" applyNumberFormat="1" applyFont="1" applyFill="1" applyBorder="1" applyAlignment="1" applyProtection="0">
      <alignment horizontal="right" vertical="bottom"/>
    </xf>
    <xf numFmtId="0" fontId="6" fillId="2" borderId="1" applyNumberFormat="1" applyFont="1" applyFill="1" applyBorder="1" applyAlignment="1" applyProtection="0">
      <alignment horizontal="left" vertical="bottom"/>
    </xf>
    <xf numFmtId="3" fontId="0" fillId="2" borderId="1" applyNumberFormat="1" applyFont="1" applyFill="1" applyBorder="1" applyAlignment="1" applyProtection="0">
      <alignment vertical="bottom" wrapText="1"/>
    </xf>
    <xf numFmtId="49" fontId="6" fillId="2" borderId="3" applyNumberFormat="1" applyFont="1" applyFill="1" applyBorder="1" applyAlignment="1" applyProtection="0">
      <alignment horizontal="center" vertical="bottom"/>
    </xf>
    <xf numFmtId="49" fontId="4" fillId="2" borderId="2" applyNumberFormat="1" applyFont="1" applyFill="1" applyBorder="1" applyAlignment="1" applyProtection="0">
      <alignment horizontal="center" vertical="bottom"/>
    </xf>
    <xf numFmtId="0" fontId="0" fillId="2" borderId="4" applyNumberFormat="1" applyFont="1" applyFill="1" applyBorder="1" applyAlignment="1" applyProtection="0">
      <alignment vertical="bottom"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1f497d"/>
      <rgbColor rgb="ffffffff"/>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Pr>
    <pageSetUpPr fitToPage="1"/>
  </sheetPr>
  <dimension ref="A1:CP171"/>
  <sheetViews>
    <sheetView workbookViewId="0" showGridLines="0" defaultGridColor="1"/>
  </sheetViews>
  <sheetFormatPr defaultColWidth="14.5" defaultRowHeight="12.75" customHeight="1" outlineLevelRow="0" outlineLevelCol="0"/>
  <cols>
    <col min="1" max="1" width="10.5" style="1" customWidth="1"/>
    <col min="2" max="2" width="27.8516" style="1" customWidth="1"/>
    <col min="3" max="3" width="30" style="1" customWidth="1"/>
    <col min="4" max="4" width="29.3516" style="1" customWidth="1"/>
    <col min="5" max="5" width="28" style="1" customWidth="1"/>
    <col min="6" max="6" width="18.8516" style="1" customWidth="1"/>
    <col min="7" max="7" width="18.5" style="1" customWidth="1"/>
    <col min="8" max="8" width="22.5" style="1" customWidth="1"/>
    <col min="9" max="9" width="18" style="1" customWidth="1"/>
    <col min="10" max="10" width="24.3516" style="1" customWidth="1"/>
    <col min="11" max="11" width="23.5" style="1" customWidth="1"/>
    <col min="12" max="12" width="24.8516" style="1" customWidth="1"/>
    <col min="13" max="13" width="10.5" style="1" customWidth="1"/>
    <col min="14" max="14" width="10.5" style="1" customWidth="1"/>
    <col min="15" max="15" width="10.5" style="1" customWidth="1"/>
    <col min="16" max="16" width="10.5" style="1" customWidth="1"/>
    <col min="17" max="17" width="28.5" style="1" customWidth="1"/>
    <col min="18" max="18" width="31.5" style="1" customWidth="1"/>
    <col min="19" max="19" width="10.5" style="1" customWidth="1"/>
    <col min="20" max="20" width="10.5" style="1" customWidth="1"/>
    <col min="21" max="21" width="10.5" style="1" customWidth="1"/>
    <col min="22" max="22" width="10.5" style="1" customWidth="1"/>
    <col min="23" max="23" width="10.5" style="1" customWidth="1"/>
    <col min="24" max="24" width="10.5" style="1" customWidth="1"/>
    <col min="25" max="25" width="10.5" style="1" customWidth="1"/>
    <col min="26" max="26" width="10.5" style="1" customWidth="1"/>
    <col min="27" max="27" width="10.5" style="1" customWidth="1"/>
    <col min="28" max="28" width="10.5" style="1" customWidth="1"/>
    <col min="29" max="29" width="10.5" style="1" customWidth="1"/>
    <col min="30" max="30" width="10.5" style="1" customWidth="1"/>
    <col min="31" max="31" width="10.5" style="1" customWidth="1"/>
    <col min="32" max="32" width="10.5" style="1" customWidth="1"/>
    <col min="33" max="33" width="10.5" style="1" customWidth="1"/>
    <col min="34" max="34" width="10.5" style="1" customWidth="1"/>
    <col min="35" max="35" width="10.5" style="1" customWidth="1"/>
    <col min="36" max="36" width="10.5" style="1" customWidth="1"/>
    <col min="37" max="37" width="10.5" style="1" customWidth="1"/>
    <col min="38" max="38" width="10.5" style="1" customWidth="1"/>
    <col min="39" max="39" width="10.5" style="1" customWidth="1"/>
    <col min="40" max="40" width="10.5" style="1" customWidth="1"/>
    <col min="41" max="41" width="10.5" style="1" customWidth="1"/>
    <col min="42" max="42" width="10.5" style="1" customWidth="1"/>
    <col min="43" max="43" width="10.5" style="1" customWidth="1"/>
    <col min="44" max="44" width="10.5" style="1" customWidth="1"/>
    <col min="45" max="45" width="10.5" style="1" customWidth="1"/>
    <col min="46" max="46" width="10.5" style="1" customWidth="1"/>
    <col min="47" max="47" width="10.5" style="1" customWidth="1"/>
    <col min="48" max="48" width="10.5" style="1" customWidth="1"/>
    <col min="49" max="49" width="10.5" style="1" customWidth="1"/>
    <col min="50" max="50" width="10.5" style="1" customWidth="1"/>
    <col min="51" max="51" width="10.5" style="1" customWidth="1"/>
    <col min="52" max="52" width="10.5" style="1" customWidth="1"/>
    <col min="53" max="53" width="10.5" style="1" customWidth="1"/>
    <col min="54" max="54" width="10.5" style="1" customWidth="1"/>
    <col min="55" max="55" width="10.5" style="1" customWidth="1"/>
    <col min="56" max="56" width="10.5" style="1" customWidth="1"/>
    <col min="57" max="57" width="10.5" style="1" customWidth="1"/>
    <col min="58" max="58" width="10.5" style="1" customWidth="1"/>
    <col min="59" max="59" width="10.5" style="1" customWidth="1"/>
    <col min="60" max="60" width="10.5" style="1" customWidth="1"/>
    <col min="61" max="61" width="10.5" style="1" customWidth="1"/>
    <col min="62" max="62" width="10.5" style="1" customWidth="1"/>
    <col min="63" max="63" width="10.5" style="1" customWidth="1"/>
    <col min="64" max="64" width="10.5" style="1" customWidth="1"/>
    <col min="65" max="65" width="10.5" style="1" customWidth="1"/>
    <col min="66" max="66" width="10.5" style="1" customWidth="1"/>
    <col min="67" max="67" width="10.5" style="1" customWidth="1"/>
    <col min="68" max="68" width="10.5" style="1" customWidth="1"/>
    <col min="69" max="69" width="10.5" style="1" customWidth="1"/>
    <col min="70" max="70" width="10.5" style="1" customWidth="1"/>
    <col min="71" max="71" width="10.5" style="1" customWidth="1"/>
    <col min="72" max="72" width="10.5" style="1" customWidth="1"/>
    <col min="73" max="73" width="10.5" style="1" customWidth="1"/>
    <col min="74" max="74" width="10.5" style="1" customWidth="1"/>
    <col min="75" max="75" width="10.5" style="1" customWidth="1"/>
    <col min="76" max="76" width="10.5" style="1" customWidth="1"/>
    <col min="77" max="77" width="10.5" style="1" customWidth="1"/>
    <col min="78" max="78" width="10.5" style="1" customWidth="1"/>
    <col min="79" max="79" width="10.5" style="1" customWidth="1"/>
    <col min="80" max="80" width="10.5" style="1" customWidth="1"/>
    <col min="81" max="81" width="10.5" style="1" customWidth="1"/>
    <col min="82" max="82" width="10.5" style="1" customWidth="1"/>
    <col min="83" max="83" width="10.5" style="1" customWidth="1"/>
    <col min="84" max="84" width="10.5" style="1" customWidth="1"/>
    <col min="85" max="85" width="10.5" style="1" customWidth="1"/>
    <col min="86" max="86" width="10.5" style="1" customWidth="1"/>
    <col min="87" max="87" width="10.5" style="1" customWidth="1"/>
    <col min="88" max="88" width="10.5" style="1" customWidth="1"/>
    <col min="89" max="89" width="10.5" style="1" customWidth="1"/>
    <col min="90" max="90" width="10.5" style="1" customWidth="1"/>
    <col min="91" max="91" width="10.5" style="1" customWidth="1"/>
    <col min="92" max="92" width="10.5" style="1" customWidth="1"/>
    <col min="93" max="93" width="10.5" style="1" customWidth="1"/>
    <col min="94" max="94" width="10.5" style="1" customWidth="1"/>
    <col min="95" max="256" width="14.5" style="1" customWidth="1"/>
  </cols>
  <sheetData>
    <row r="1" ht="20.25" customHeight="1">
      <c r="A1" s="2"/>
      <c r="B1" t="s" s="3">
        <v>0</v>
      </c>
      <c r="C1" s="4"/>
      <c r="D1" s="4"/>
      <c r="E1" s="4"/>
      <c r="F1" s="4"/>
      <c r="G1" s="4"/>
      <c r="H1" s="4"/>
      <c r="I1" s="4"/>
      <c r="J1" s="4"/>
      <c r="K1" s="4"/>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row>
    <row r="2" ht="23.25" customHeight="1">
      <c r="A2" s="2"/>
      <c r="B2" s="5"/>
      <c r="C2" t="s" s="6">
        <v>1</v>
      </c>
      <c r="D2" s="5"/>
      <c r="E2" s="5"/>
      <c r="F2" s="5"/>
      <c r="G2" s="5"/>
      <c r="H2" s="5"/>
      <c r="I2" s="5"/>
      <c r="J2" s="5"/>
      <c r="K2" s="5"/>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row>
    <row r="3" ht="21.75" customHeight="1">
      <c r="A3" s="2"/>
      <c r="B3" s="2"/>
      <c r="C3" t="s" s="7">
        <v>2</v>
      </c>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row>
    <row r="4" ht="21.7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row>
    <row r="5" ht="17.25" customHeight="1">
      <c r="A5" s="2"/>
      <c r="B5" t="s" s="8">
        <v>3</v>
      </c>
      <c r="C5" s="4"/>
      <c r="D5" s="4"/>
      <c r="E5" s="4"/>
      <c r="F5" s="4"/>
      <c r="G5" s="4"/>
      <c r="H5" s="4"/>
      <c r="I5" s="4"/>
      <c r="J5" s="4"/>
      <c r="K5" s="4"/>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row>
    <row r="6" ht="15.75" customHeight="1">
      <c r="A6" s="2"/>
      <c r="B6" s="5"/>
      <c r="C6" t="s" s="9">
        <v>4</v>
      </c>
      <c r="D6" s="5"/>
      <c r="E6" s="5"/>
      <c r="F6" s="5"/>
      <c r="G6" s="5"/>
      <c r="H6" s="5"/>
      <c r="I6" s="5"/>
      <c r="J6" s="5"/>
      <c r="K6" s="5"/>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row>
    <row r="7" ht="15" customHeight="1">
      <c r="A7" s="2"/>
      <c r="B7" s="2"/>
      <c r="C7" t="s" s="10">
        <v>5</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row>
    <row r="8" ht="15" customHeight="1">
      <c r="A8" s="2"/>
      <c r="B8" s="2"/>
      <c r="C8" t="s" s="11">
        <v>6</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row>
    <row r="9" ht="15" customHeight="1">
      <c r="A9" s="2"/>
      <c r="B9" s="2"/>
      <c r="C9" t="s" s="11">
        <v>7</v>
      </c>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row>
    <row r="10" ht="1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row>
    <row r="11" ht="15" customHeight="1">
      <c r="A11" s="12"/>
      <c r="B11" t="s" s="13">
        <v>8</v>
      </c>
      <c r="C11" t="s" s="13">
        <v>9</v>
      </c>
      <c r="D11" s="2"/>
      <c r="E11" s="2"/>
      <c r="F11" s="2"/>
      <c r="G11" s="2"/>
      <c r="H11" s="2"/>
      <c r="I11" s="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row>
    <row r="12" ht="1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row>
    <row r="13" ht="20.25" customHeight="1">
      <c r="A13" s="2"/>
      <c r="B13" t="s" s="14">
        <v>10</v>
      </c>
      <c r="C13" s="4"/>
      <c r="D13" s="4"/>
      <c r="E13" s="4"/>
      <c r="F13" s="4"/>
      <c r="G13" s="4"/>
      <c r="H13" s="4"/>
      <c r="I13" s="4"/>
      <c r="J13" s="4"/>
      <c r="K13" s="4"/>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row>
    <row r="14" ht="15.75" customHeight="1">
      <c r="A14" s="2"/>
      <c r="B14" s="5"/>
      <c r="C14" s="5"/>
      <c r="D14" s="5"/>
      <c r="E14" s="5"/>
      <c r="F14" s="5"/>
      <c r="G14" s="5"/>
      <c r="H14" s="5"/>
      <c r="I14" s="5"/>
      <c r="J14" s="5"/>
      <c r="K14" s="5"/>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row>
    <row r="15" ht="17.25" customHeight="1">
      <c r="A15" s="2"/>
      <c r="B15" t="s" s="8">
        <v>11</v>
      </c>
      <c r="C15" s="4"/>
      <c r="D15" s="4"/>
      <c r="E15" s="4"/>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row>
    <row r="16" ht="15.75" customHeight="1">
      <c r="A16" s="2"/>
      <c r="B16" t="s" s="15">
        <v>12</v>
      </c>
      <c r="C16" s="5"/>
      <c r="D16" s="5"/>
      <c r="E16" s="16">
        <f>G80</f>
        <v>1656100</v>
      </c>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row>
    <row r="17" ht="15" customHeight="1">
      <c r="A17" s="2"/>
      <c r="B17" t="s" s="10">
        <v>13</v>
      </c>
      <c r="C17" s="2"/>
      <c r="D17" s="2"/>
      <c r="E17" s="17">
        <f>H80</f>
        <v>12488000</v>
      </c>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row>
    <row r="18" ht="15" customHeight="1">
      <c r="A18" s="2"/>
      <c r="B18" t="s" s="10">
        <v>14</v>
      </c>
      <c r="C18" s="2"/>
      <c r="D18" s="2"/>
      <c r="E18" s="18">
        <f>G80/H80</f>
        <v>0.1326153106982703</v>
      </c>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row>
    <row r="19" ht="1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row>
    <row r="20" ht="15" customHeight="1">
      <c r="A20" s="2"/>
      <c r="B20" t="s" s="10">
        <v>15</v>
      </c>
      <c r="C20" s="2"/>
      <c r="D20" s="2"/>
      <c r="E20" s="19">
        <f>D151</f>
        <v>2014619.769</v>
      </c>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row>
    <row r="21" ht="15" customHeight="1">
      <c r="A21" s="2"/>
      <c r="B21" t="s" s="10">
        <v>16</v>
      </c>
      <c r="C21" s="2"/>
      <c r="D21" s="2"/>
      <c r="E21" s="20">
        <f>E102</f>
        <v>19515563</v>
      </c>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row>
    <row r="22" ht="15" customHeight="1">
      <c r="A22" s="2"/>
      <c r="B22" t="s" s="10">
        <v>17</v>
      </c>
      <c r="C22" s="2"/>
      <c r="D22" s="2"/>
      <c r="E22" s="18">
        <f>D151/C132</f>
        <v>0.1032314450267205</v>
      </c>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row>
    <row r="23" ht="1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row>
    <row r="24" ht="15" customHeight="1">
      <c r="A24" s="2"/>
      <c r="B24" t="s" s="10">
        <v>18</v>
      </c>
      <c r="C24" s="2"/>
      <c r="D24" s="2"/>
      <c r="E24" s="21">
        <f>E22/E18</f>
        <v>0.7784278035708505</v>
      </c>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row>
    <row r="25" ht="15" customHeight="1">
      <c r="A25" s="2"/>
      <c r="B25" t="s" s="10">
        <v>19</v>
      </c>
      <c r="C25" s="2"/>
      <c r="D25" s="2"/>
      <c r="E25" s="18">
        <f>E22-E18</f>
        <v>-0.02938386567154985</v>
      </c>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row>
    <row r="26" ht="15" customHeight="1">
      <c r="A26" s="2"/>
      <c r="B26" t="s" s="10">
        <v>20</v>
      </c>
      <c r="C26" s="2"/>
      <c r="D26" s="2"/>
      <c r="E26" s="22">
        <f>E25/E18</f>
        <v>-0.2215721964291495</v>
      </c>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row>
    <row r="27" ht="1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row>
    <row r="28" ht="15" customHeight="1">
      <c r="A28" s="2"/>
      <c r="B28" t="s" s="8">
        <v>21</v>
      </c>
      <c r="C28" s="4"/>
      <c r="D28" s="4"/>
      <c r="E28" s="4"/>
      <c r="F28" s="4"/>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row>
    <row r="29" ht="15" customHeight="1">
      <c r="A29" s="2"/>
      <c r="B29" t="s" s="15">
        <v>12</v>
      </c>
      <c r="C29" s="5"/>
      <c r="D29" s="5"/>
      <c r="E29" s="16">
        <v>1645900</v>
      </c>
      <c r="F29" s="5"/>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row>
    <row r="30" ht="15" customHeight="1">
      <c r="A30" s="2"/>
      <c r="B30" t="s" s="10">
        <v>13</v>
      </c>
      <c r="C30" s="2"/>
      <c r="D30" s="2"/>
      <c r="E30" s="17">
        <v>12488000</v>
      </c>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row>
    <row r="31" ht="15" customHeight="1">
      <c r="A31" s="2"/>
      <c r="B31" t="s" s="10">
        <v>14</v>
      </c>
      <c r="C31" s="2"/>
      <c r="D31" s="2"/>
      <c r="E31" s="18">
        <f>E29/E30</f>
        <v>0.1317985265855221</v>
      </c>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row>
    <row r="32" ht="1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row>
    <row r="33" ht="15" customHeight="1">
      <c r="A33" s="2"/>
      <c r="B33" t="s" s="10">
        <v>22</v>
      </c>
      <c r="C33" s="2"/>
      <c r="D33" s="2"/>
      <c r="E33" s="17">
        <v>1989562</v>
      </c>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row>
    <row r="34" ht="15" customHeight="1">
      <c r="A34" s="2"/>
      <c r="B34" t="s" s="10">
        <v>23</v>
      </c>
      <c r="C34" s="2"/>
      <c r="D34" s="2"/>
      <c r="E34" s="17">
        <v>19786884</v>
      </c>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row>
    <row r="35" ht="15" customHeight="1">
      <c r="A35" s="2"/>
      <c r="B35" t="s" s="10">
        <v>24</v>
      </c>
      <c r="C35" s="2"/>
      <c r="D35" s="2"/>
      <c r="E35" s="18">
        <f>E33/E34</f>
        <v>0.1005495357429699</v>
      </c>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row>
    <row r="36" ht="1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row>
    <row r="37" ht="15" customHeight="1">
      <c r="A37" s="2"/>
      <c r="B37" t="s" s="10">
        <v>18</v>
      </c>
      <c r="C37" s="2"/>
      <c r="D37" s="2"/>
      <c r="E37" s="21">
        <f>E35/E31</f>
        <v>0.7629033369938688</v>
      </c>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row>
    <row r="38" ht="15" customHeight="1">
      <c r="A38" s="2"/>
      <c r="B38" t="s" s="10">
        <v>19</v>
      </c>
      <c r="C38" s="2"/>
      <c r="D38" s="2"/>
      <c r="E38" s="18">
        <f>E35-E31</f>
        <v>-0.03124899084255216</v>
      </c>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row>
    <row r="39" ht="15" customHeight="1">
      <c r="A39" s="2"/>
      <c r="B39" t="s" s="10">
        <v>20</v>
      </c>
      <c r="C39" s="2"/>
      <c r="D39" s="2"/>
      <c r="E39" s="22">
        <f>E38/E31</f>
        <v>-0.2370966630061312</v>
      </c>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row>
    <row r="40" ht="1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row>
    <row r="41" ht="17.25" customHeight="1">
      <c r="A41" s="2"/>
      <c r="B41" t="s" s="23">
        <v>25</v>
      </c>
      <c r="C41" s="4"/>
      <c r="D41" s="4"/>
      <c r="E41" s="4"/>
      <c r="F41" s="4"/>
      <c r="G41" s="4"/>
      <c r="H41" s="4"/>
      <c r="I41" s="4"/>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row>
    <row r="42" ht="15.75" customHeight="1">
      <c r="A42" s="2"/>
      <c r="B42" s="5"/>
      <c r="C42" s="5"/>
      <c r="D42" s="5"/>
      <c r="E42" s="5"/>
      <c r="F42" s="5"/>
      <c r="G42" s="5"/>
      <c r="H42" s="5"/>
      <c r="I42" s="5"/>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row>
    <row r="43" ht="15" customHeight="1">
      <c r="A43" s="2"/>
      <c r="B43" t="s" s="10">
        <v>26</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row>
    <row r="44" ht="15" customHeight="1">
      <c r="A44" s="2"/>
      <c r="B44" s="2"/>
      <c r="C44" t="s" s="11">
        <v>27</v>
      </c>
      <c r="D44" s="2"/>
      <c r="E44" s="19">
        <f>D151</f>
        <v>2014619.769</v>
      </c>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row>
    <row r="45" ht="15" customHeight="1">
      <c r="A45" s="2"/>
      <c r="B45" s="2"/>
      <c r="C45" t="s" s="11">
        <v>28</v>
      </c>
      <c r="D45" s="2"/>
      <c r="E45" s="19">
        <f>I102</f>
        <v>1867757.643558512</v>
      </c>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row>
    <row r="46" ht="15" customHeight="1">
      <c r="A46" s="2"/>
      <c r="B46" s="2"/>
      <c r="C46" t="s" s="11">
        <v>29</v>
      </c>
      <c r="D46" s="2"/>
      <c r="E46" s="21">
        <f>E44/E45</f>
        <v>1.078630183068978</v>
      </c>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row>
    <row r="47" ht="1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row>
    <row r="48" ht="15" customHeight="1">
      <c r="A48" s="2"/>
      <c r="B48" t="s" s="10">
        <v>30</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row>
    <row r="49" ht="15" customHeight="1">
      <c r="A49" s="2"/>
      <c r="B49" s="2"/>
      <c r="C49" t="s" s="11">
        <v>27</v>
      </c>
      <c r="D49" s="2"/>
      <c r="E49" s="19">
        <f>D158</f>
        <v>1990100.177228571</v>
      </c>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row>
    <row r="50" ht="15" customHeight="1">
      <c r="A50" s="2"/>
      <c r="B50" s="2"/>
      <c r="C50" t="s" s="11">
        <v>28</v>
      </c>
      <c r="D50" s="2"/>
      <c r="E50" s="19">
        <f>I102</f>
        <v>1867757.643558512</v>
      </c>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row>
    <row r="51" ht="15" customHeight="1">
      <c r="A51" s="2"/>
      <c r="B51" s="2"/>
      <c r="C51" t="s" s="11">
        <v>29</v>
      </c>
      <c r="D51" s="2"/>
      <c r="E51" s="21">
        <f>E49/E50</f>
        <v>1.065502360058326</v>
      </c>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row>
    <row r="52" ht="1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row>
    <row r="53" ht="15" customHeight="1">
      <c r="A53" s="2"/>
      <c r="B53" t="s" s="10">
        <v>31</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row>
    <row r="54" ht="15" customHeight="1">
      <c r="A54" s="2"/>
      <c r="B54" s="2"/>
      <c r="C54" t="s" s="11">
        <v>27</v>
      </c>
      <c r="D54" s="2"/>
      <c r="E54" s="19">
        <f>D171</f>
        <v>1995925.127914286</v>
      </c>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row>
    <row r="55" ht="15" customHeight="1">
      <c r="A55" s="2"/>
      <c r="B55" s="2"/>
      <c r="C55" t="s" s="11">
        <v>28</v>
      </c>
      <c r="D55" s="2"/>
      <c r="E55" s="19">
        <f>I102</f>
        <v>1867757.643558512</v>
      </c>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row>
    <row r="56" ht="15" customHeight="1">
      <c r="A56" s="2"/>
      <c r="B56" s="2"/>
      <c r="C56" t="s" s="11">
        <v>29</v>
      </c>
      <c r="D56" s="2"/>
      <c r="E56" s="21">
        <f>E54/E55</f>
        <v>1.068621046631931</v>
      </c>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row>
    <row r="57" ht="1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row>
    <row r="58" ht="1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row>
    <row r="59" ht="17.25" customHeight="1">
      <c r="A59" s="2"/>
      <c r="B59" t="s" s="8">
        <v>32</v>
      </c>
      <c r="C59" s="4"/>
      <c r="D59" s="4"/>
      <c r="E59" s="4"/>
      <c r="F59" s="4"/>
      <c r="G59" s="4"/>
      <c r="H59" s="4"/>
      <c r="I59" s="4"/>
      <c r="J59" s="4"/>
      <c r="K59" s="4"/>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row>
    <row r="60" ht="15.75" customHeight="1">
      <c r="A60" s="2"/>
      <c r="B60" s="5"/>
      <c r="C60" s="5"/>
      <c r="D60" s="5"/>
      <c r="E60" s="5"/>
      <c r="F60" s="5"/>
      <c r="G60" s="5"/>
      <c r="H60" s="5"/>
      <c r="I60" s="5"/>
      <c r="J60" s="5"/>
      <c r="K60" s="5"/>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row>
    <row r="61" ht="20.25" customHeight="1">
      <c r="A61" s="2"/>
      <c r="B61" t="s" s="14">
        <v>33</v>
      </c>
      <c r="C61" s="4"/>
      <c r="D61" s="4"/>
      <c r="E61" s="4"/>
      <c r="F61" s="4"/>
      <c r="G61" s="4"/>
      <c r="H61" s="4"/>
      <c r="I61" s="4"/>
      <c r="J61" s="4"/>
      <c r="K61" s="4"/>
      <c r="L61" s="4"/>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row>
    <row r="62" ht="15.75" customHeight="1">
      <c r="A62" s="2"/>
      <c r="B62" s="5"/>
      <c r="C62" t="s" s="24">
        <v>34</v>
      </c>
      <c r="D62" t="s" s="24">
        <v>34</v>
      </c>
      <c r="E62" t="s" s="24">
        <v>35</v>
      </c>
      <c r="F62" t="s" s="24">
        <v>35</v>
      </c>
      <c r="G62" t="s" s="24">
        <v>36</v>
      </c>
      <c r="H62" t="s" s="24">
        <v>36</v>
      </c>
      <c r="I62" s="5"/>
      <c r="J62" t="s" s="24">
        <v>37</v>
      </c>
      <c r="K62" t="s" s="24">
        <v>38</v>
      </c>
      <c r="L62" t="s" s="24">
        <v>36</v>
      </c>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row>
    <row r="63" ht="15" customHeight="1">
      <c r="A63" s="2"/>
      <c r="B63" t="s" s="10">
        <v>39</v>
      </c>
      <c r="C63" t="s" s="25">
        <v>40</v>
      </c>
      <c r="D63" t="s" s="25">
        <v>41</v>
      </c>
      <c r="E63" t="s" s="25">
        <v>42</v>
      </c>
      <c r="F63" t="s" s="25">
        <v>41</v>
      </c>
      <c r="G63" t="s" s="25">
        <v>43</v>
      </c>
      <c r="H63" t="s" s="25">
        <v>41</v>
      </c>
      <c r="I63" s="2"/>
      <c r="J63" t="s" s="25">
        <v>44</v>
      </c>
      <c r="K63" t="s" s="25">
        <v>44</v>
      </c>
      <c r="L63" t="s" s="25">
        <v>44</v>
      </c>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row>
    <row r="64" ht="15" customHeight="1">
      <c r="A64" s="2"/>
      <c r="B64" t="s" s="11">
        <v>45</v>
      </c>
      <c r="C64" s="17">
        <v>638300</v>
      </c>
      <c r="D64" s="17">
        <v>962000</v>
      </c>
      <c r="E64" s="17">
        <v>252900</v>
      </c>
      <c r="F64" s="17">
        <v>913000</v>
      </c>
      <c r="G64" s="17">
        <f>C64+E64</f>
        <v>891200</v>
      </c>
      <c r="H64" s="17">
        <f>D64+F64</f>
        <v>1875000</v>
      </c>
      <c r="I64" s="2"/>
      <c r="J64" s="18">
        <f>C64/D64</f>
        <v>0.6635135135135135</v>
      </c>
      <c r="K64" s="18">
        <f>E64/F64</f>
        <v>0.2769989047097481</v>
      </c>
      <c r="L64" s="18">
        <f>G64/H64</f>
        <v>0.4753066666666667</v>
      </c>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row>
    <row r="65" ht="15" customHeight="1">
      <c r="A65" s="2"/>
      <c r="B65" s="26">
        <v>16</v>
      </c>
      <c r="C65" s="17">
        <v>128800</v>
      </c>
      <c r="D65" s="17">
        <v>157000</v>
      </c>
      <c r="E65" s="17">
        <v>37600</v>
      </c>
      <c r="F65" s="17">
        <v>138000</v>
      </c>
      <c r="G65" s="17">
        <f>C65+E65</f>
        <v>166400</v>
      </c>
      <c r="H65" s="17">
        <f>D65+F65</f>
        <v>295000</v>
      </c>
      <c r="I65" s="2"/>
      <c r="J65" s="18">
        <f>C65/D65</f>
        <v>0.8203821656050956</v>
      </c>
      <c r="K65" s="18">
        <f>E65/F65</f>
        <v>0.272463768115942</v>
      </c>
      <c r="L65" s="18">
        <f>G65/H65</f>
        <v>0.5640677966101695</v>
      </c>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row>
    <row r="66" ht="15" customHeight="1">
      <c r="A66" s="2"/>
      <c r="B66" s="26">
        <v>17</v>
      </c>
      <c r="C66" s="17">
        <v>81300</v>
      </c>
      <c r="D66" s="17">
        <v>143000</v>
      </c>
      <c r="E66" s="17">
        <v>13500</v>
      </c>
      <c r="F66" s="17">
        <v>136000</v>
      </c>
      <c r="G66" s="17">
        <f>C66+E66</f>
        <v>94800</v>
      </c>
      <c r="H66" s="17">
        <f>D66+F66</f>
        <v>279000</v>
      </c>
      <c r="I66" s="2"/>
      <c r="J66" s="18">
        <f>C66/D66</f>
        <v>0.5685314685314685</v>
      </c>
      <c r="K66" s="18">
        <f>E66/F66</f>
        <v>0.09926470588235294</v>
      </c>
      <c r="L66" s="18">
        <f>G66/H66</f>
        <v>0.3397849462365591</v>
      </c>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row>
    <row r="67" ht="15" customHeight="1">
      <c r="A67" s="2"/>
      <c r="B67" s="26">
        <v>18</v>
      </c>
      <c r="C67" s="17">
        <v>36500</v>
      </c>
      <c r="D67" s="17">
        <v>132000</v>
      </c>
      <c r="E67" s="17">
        <v>10600</v>
      </c>
      <c r="F67" s="17">
        <v>124000</v>
      </c>
      <c r="G67" s="17">
        <f>C67+E67</f>
        <v>47100</v>
      </c>
      <c r="H67" s="17">
        <f>D67+F67</f>
        <v>256000</v>
      </c>
      <c r="I67" s="2"/>
      <c r="J67" s="18">
        <f>C67/D67</f>
        <v>0.2765151515151515</v>
      </c>
      <c r="K67" s="18">
        <f>E67/F67</f>
        <v>0.08548387096774193</v>
      </c>
      <c r="L67" s="18">
        <f>G67/H67</f>
        <v>0.183984375</v>
      </c>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row>
    <row r="68" ht="15" customHeight="1">
      <c r="A68" s="2"/>
      <c r="B68" s="26">
        <v>19</v>
      </c>
      <c r="C68" s="17">
        <v>22800</v>
      </c>
      <c r="D68" s="17">
        <v>115000</v>
      </c>
      <c r="E68" s="17">
        <v>4200</v>
      </c>
      <c r="F68" s="17">
        <v>105000</v>
      </c>
      <c r="G68" s="17">
        <f>C68+E68</f>
        <v>27000</v>
      </c>
      <c r="H68" s="17">
        <f>D68+F68</f>
        <v>220000</v>
      </c>
      <c r="I68" s="2"/>
      <c r="J68" s="18">
        <f>C68/D68</f>
        <v>0.1982608695652174</v>
      </c>
      <c r="K68" s="18">
        <f>E68/F68</f>
        <v>0.04</v>
      </c>
      <c r="L68" s="18">
        <f>G68/H68</f>
        <v>0.1227272727272727</v>
      </c>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row>
    <row r="69" ht="15" customHeight="1">
      <c r="A69" s="2"/>
      <c r="B69" s="26">
        <v>20</v>
      </c>
      <c r="C69" s="17">
        <v>26100</v>
      </c>
      <c r="D69" s="17">
        <v>116000</v>
      </c>
      <c r="E69" s="17">
        <v>7900</v>
      </c>
      <c r="F69" s="17">
        <v>112000</v>
      </c>
      <c r="G69" s="17">
        <f>C69+E69</f>
        <v>34000</v>
      </c>
      <c r="H69" s="17">
        <f>D69+F69</f>
        <v>228000</v>
      </c>
      <c r="I69" s="2"/>
      <c r="J69" s="18">
        <f>C69/D69</f>
        <v>0.225</v>
      </c>
      <c r="K69" s="18">
        <f>E69/F69</f>
        <v>0.07053571428571428</v>
      </c>
      <c r="L69" s="18">
        <f>G69/H69</f>
        <v>0.1491228070175439</v>
      </c>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row>
    <row r="70" ht="15" customHeight="1">
      <c r="A70" s="2"/>
      <c r="B70" s="26">
        <v>21</v>
      </c>
      <c r="C70" s="17">
        <v>9000</v>
      </c>
      <c r="D70" s="17">
        <v>121000</v>
      </c>
      <c r="E70" s="17">
        <v>5300</v>
      </c>
      <c r="F70" s="17">
        <v>111000</v>
      </c>
      <c r="G70" s="17">
        <f>C70+E70</f>
        <v>14300</v>
      </c>
      <c r="H70" s="17">
        <f>D70+F70</f>
        <v>232000</v>
      </c>
      <c r="I70" s="2"/>
      <c r="J70" s="18">
        <f>C70/D70</f>
        <v>0.0743801652892562</v>
      </c>
      <c r="K70" s="18">
        <f>E70/F70</f>
        <v>0.04774774774774775</v>
      </c>
      <c r="L70" s="18">
        <f>G70/H70</f>
        <v>0.06163793103448276</v>
      </c>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row>
    <row r="71" ht="15" customHeight="1">
      <c r="A71" s="2"/>
      <c r="B71" s="26">
        <v>22</v>
      </c>
      <c r="C71" s="17">
        <v>3400</v>
      </c>
      <c r="D71" s="17">
        <v>107000</v>
      </c>
      <c r="E71" s="17">
        <v>4000</v>
      </c>
      <c r="F71" s="17">
        <v>110000</v>
      </c>
      <c r="G71" s="17">
        <f>C71+E71</f>
        <v>7400</v>
      </c>
      <c r="H71" s="17">
        <f>D71+F71</f>
        <v>217000</v>
      </c>
      <c r="I71" s="2"/>
      <c r="J71" s="18">
        <f>C71/D71</f>
        <v>0.03177570093457944</v>
      </c>
      <c r="K71" s="18">
        <f>E71/F71</f>
        <v>0.03636363636363636</v>
      </c>
      <c r="L71" s="18">
        <f>G71/H71</f>
        <v>0.03410138248847926</v>
      </c>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row>
    <row r="72" ht="15" customHeight="1">
      <c r="A72" s="2"/>
      <c r="B72" s="26">
        <v>23</v>
      </c>
      <c r="C72" s="17">
        <v>21600</v>
      </c>
      <c r="D72" s="17">
        <v>125000</v>
      </c>
      <c r="E72" s="17">
        <v>10900</v>
      </c>
      <c r="F72" s="17">
        <v>113000</v>
      </c>
      <c r="G72" s="17">
        <f>C72+E72</f>
        <v>32500</v>
      </c>
      <c r="H72" s="17">
        <f>D72+F72</f>
        <v>238000</v>
      </c>
      <c r="I72" s="2"/>
      <c r="J72" s="18">
        <f>C72/D72</f>
        <v>0.1728</v>
      </c>
      <c r="K72" s="18">
        <f>E72/F72</f>
        <v>0.09646017699115045</v>
      </c>
      <c r="L72" s="18">
        <f>G72/H72</f>
        <v>0.1365546218487395</v>
      </c>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row>
    <row r="73" ht="15" customHeight="1">
      <c r="A73" s="2"/>
      <c r="B73" s="26">
        <v>24</v>
      </c>
      <c r="C73" s="17">
        <v>7900</v>
      </c>
      <c r="D73" s="17">
        <v>114000</v>
      </c>
      <c r="E73" s="17">
        <v>4700</v>
      </c>
      <c r="F73" s="17">
        <v>113000</v>
      </c>
      <c r="G73" s="17">
        <f>C73+E73</f>
        <v>12600</v>
      </c>
      <c r="H73" s="17">
        <f>D73+F73</f>
        <v>227000</v>
      </c>
      <c r="I73" s="2"/>
      <c r="J73" s="18">
        <f>C73/D73</f>
        <v>0.06929824561403508</v>
      </c>
      <c r="K73" s="18">
        <f>E73/F73</f>
        <v>0.0415929203539823</v>
      </c>
      <c r="L73" s="18">
        <f>G73/H73</f>
        <v>0.05550660792951542</v>
      </c>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row>
    <row r="74" ht="15" customHeight="1">
      <c r="A74" s="2"/>
      <c r="B74" s="26">
        <v>25</v>
      </c>
      <c r="C74" s="17">
        <v>11900</v>
      </c>
      <c r="D74" s="17">
        <v>117000</v>
      </c>
      <c r="E74" s="17">
        <v>3300</v>
      </c>
      <c r="F74" s="17">
        <v>118000</v>
      </c>
      <c r="G74" s="17">
        <f>C74+E74</f>
        <v>15200</v>
      </c>
      <c r="H74" s="17">
        <f>D74+F74</f>
        <v>235000</v>
      </c>
      <c r="I74" s="2"/>
      <c r="J74" s="18">
        <f>C74/D74</f>
        <v>0.1017094017094017</v>
      </c>
      <c r="K74" s="18">
        <f>E74/F74</f>
        <v>0.02796610169491525</v>
      </c>
      <c r="L74" s="18">
        <f>G74/H74</f>
        <v>0.06468085106382979</v>
      </c>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row>
    <row r="75" ht="15" customHeight="1">
      <c r="A75" s="2"/>
      <c r="B75" t="s" s="11">
        <v>46</v>
      </c>
      <c r="C75" s="17">
        <v>51900</v>
      </c>
      <c r="D75" s="17">
        <v>457000</v>
      </c>
      <c r="E75" s="17">
        <v>22000</v>
      </c>
      <c r="F75" s="17">
        <v>501000</v>
      </c>
      <c r="G75" s="17">
        <f>C75+E75</f>
        <v>73900</v>
      </c>
      <c r="H75" s="17">
        <f>D75+F75</f>
        <v>958000</v>
      </c>
      <c r="I75" s="2"/>
      <c r="J75" s="18">
        <f>C75/D75</f>
        <v>0.1135667396061269</v>
      </c>
      <c r="K75" s="18">
        <f>E75/F75</f>
        <v>0.0439121756487026</v>
      </c>
      <c r="L75" s="18">
        <f>G75/H75</f>
        <v>0.07713987473903966</v>
      </c>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row>
    <row r="76" ht="15" customHeight="1">
      <c r="A76" s="2"/>
      <c r="B76" t="s" s="11">
        <v>47</v>
      </c>
      <c r="C76" s="17">
        <v>124000</v>
      </c>
      <c r="D76" s="17">
        <v>2582000</v>
      </c>
      <c r="E76" s="17">
        <v>69400</v>
      </c>
      <c r="F76" s="17">
        <v>2513000</v>
      </c>
      <c r="G76" s="17">
        <f>C76+E76</f>
        <v>193400</v>
      </c>
      <c r="H76" s="17">
        <f>D76+F76</f>
        <v>5095000</v>
      </c>
      <c r="I76" s="2"/>
      <c r="J76" s="18">
        <f>C76/D76</f>
        <v>0.04802478698683191</v>
      </c>
      <c r="K76" s="18">
        <f>E76/F76</f>
        <v>0.02761639474731397</v>
      </c>
      <c r="L76" s="18">
        <f>G76/H76</f>
        <v>0.03795878312070657</v>
      </c>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row>
    <row r="77" ht="15" customHeight="1">
      <c r="A77" s="2"/>
      <c r="B77" t="s" s="11">
        <v>48</v>
      </c>
      <c r="C77" s="17">
        <v>21000</v>
      </c>
      <c r="D77" s="17">
        <v>347000</v>
      </c>
      <c r="E77" s="17">
        <v>4300</v>
      </c>
      <c r="F77" s="17">
        <v>357000</v>
      </c>
      <c r="G77" s="17">
        <f>C77+E77</f>
        <v>25300</v>
      </c>
      <c r="H77" s="17">
        <f>D77+F77</f>
        <v>704000</v>
      </c>
      <c r="I77" s="2"/>
      <c r="J77" s="18">
        <f>C77/D77</f>
        <v>0.06051873198847262</v>
      </c>
      <c r="K77" s="18">
        <f>E77/F77</f>
        <v>0.01204481792717087</v>
      </c>
      <c r="L77" s="18">
        <f>G77/H77</f>
        <v>0.0359375</v>
      </c>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row>
    <row r="78" ht="15" customHeight="1">
      <c r="A78" s="2"/>
      <c r="B78" t="s" s="11">
        <v>49</v>
      </c>
      <c r="C78" s="17">
        <v>16700</v>
      </c>
      <c r="D78" s="17">
        <v>601000</v>
      </c>
      <c r="E78" s="17">
        <v>4300</v>
      </c>
      <c r="F78" s="17">
        <v>828000</v>
      </c>
      <c r="G78" s="17">
        <f>C78+E78</f>
        <v>21000</v>
      </c>
      <c r="H78" s="17">
        <f>D78+F78</f>
        <v>1429000</v>
      </c>
      <c r="I78" s="2"/>
      <c r="J78" s="18">
        <f>C78/D78</f>
        <v>0.02778702163061564</v>
      </c>
      <c r="K78" s="18">
        <f>E78/F78</f>
        <v>0.005193236714975845</v>
      </c>
      <c r="L78" s="18">
        <f>G78/H78</f>
        <v>0.01469559132260322</v>
      </c>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row>
    <row r="79" ht="1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row>
    <row r="80" ht="15" customHeight="1">
      <c r="A80" s="2"/>
      <c r="B80" t="s" s="11">
        <v>50</v>
      </c>
      <c r="C80" s="17">
        <f>SUM(C64:C78)</f>
        <v>1201200</v>
      </c>
      <c r="D80" s="17">
        <f>SUM(D64:D78)</f>
        <v>6196000</v>
      </c>
      <c r="E80" s="17">
        <f>SUM(E64:E78)</f>
        <v>454900</v>
      </c>
      <c r="F80" s="17">
        <f>SUM(F64:F78)</f>
        <v>6292000</v>
      </c>
      <c r="G80" s="17">
        <f>SUM(G64:G78)</f>
        <v>1656100</v>
      </c>
      <c r="H80" s="17">
        <f>SUM(H64:H78)</f>
        <v>12488000</v>
      </c>
      <c r="I80" s="2"/>
      <c r="J80" s="18">
        <f>C80/D80</f>
        <v>0.1938670109748225</v>
      </c>
      <c r="K80" s="18">
        <f>E80/F80</f>
        <v>0.07229815638906548</v>
      </c>
      <c r="L80" s="18">
        <f>G80/H80</f>
        <v>0.1326153106982703</v>
      </c>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row>
    <row r="81" ht="1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row>
    <row r="82" ht="20.25" customHeight="1">
      <c r="A82" s="2"/>
      <c r="B82" t="s" s="14">
        <v>51</v>
      </c>
      <c r="C82" s="4"/>
      <c r="D82" s="4"/>
      <c r="E82" s="4"/>
      <c r="F82" s="2"/>
      <c r="G82" t="s" s="14">
        <v>52</v>
      </c>
      <c r="H82" s="4"/>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row>
    <row r="83" ht="15.75" customHeight="1">
      <c r="A83" s="2"/>
      <c r="B83" t="s" s="15">
        <v>53</v>
      </c>
      <c r="C83" s="5"/>
      <c r="D83" s="5"/>
      <c r="E83" s="5"/>
      <c r="F83" s="2"/>
      <c r="G83" t="s" s="24">
        <v>54</v>
      </c>
      <c r="H83" t="s" s="24">
        <v>54</v>
      </c>
      <c r="I83" t="s" s="25">
        <v>54</v>
      </c>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row>
    <row r="84" ht="15" customHeight="1">
      <c r="A84" s="2"/>
      <c r="B84" s="2"/>
      <c r="C84" t="s" s="25">
        <v>34</v>
      </c>
      <c r="D84" t="s" s="25">
        <v>35</v>
      </c>
      <c r="E84" t="s" s="25">
        <v>36</v>
      </c>
      <c r="F84" s="2"/>
      <c r="G84" t="s" s="25">
        <v>34</v>
      </c>
      <c r="H84" t="s" s="25">
        <v>35</v>
      </c>
      <c r="I84" t="s" s="25">
        <v>36</v>
      </c>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row>
    <row r="85" ht="15" customHeight="1">
      <c r="A85" s="2"/>
      <c r="B85" t="s" s="10">
        <v>55</v>
      </c>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row>
    <row r="86" ht="15" customHeight="1">
      <c r="A86" s="2"/>
      <c r="B86" t="s" s="11">
        <v>56</v>
      </c>
      <c r="C86" s="20">
        <f>C108</f>
        <v>869441</v>
      </c>
      <c r="D86" s="20">
        <f>C109</f>
        <v>826304</v>
      </c>
      <c r="E86" s="20">
        <f>SUM(C86:D86)</f>
        <v>1695745</v>
      </c>
      <c r="F86" s="27"/>
      <c r="G86" s="20">
        <f>C86*J64</f>
        <v>576885.8527027027</v>
      </c>
      <c r="H86" s="20">
        <f>D86*K64</f>
        <v>228885.3029572837</v>
      </c>
      <c r="I86" s="20">
        <f>G86+H86</f>
        <v>805771.1556599864</v>
      </c>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row>
    <row r="87" ht="15" customHeight="1">
      <c r="A87" s="2"/>
      <c r="B87" s="26">
        <v>16</v>
      </c>
      <c r="C87" s="20">
        <v>150511</v>
      </c>
      <c r="D87" s="20">
        <v>142680</v>
      </c>
      <c r="E87" s="20">
        <f>SUM(C87:D87)</f>
        <v>293191</v>
      </c>
      <c r="F87" s="27"/>
      <c r="G87" s="20">
        <f>C87*J65</f>
        <v>123476.5401273885</v>
      </c>
      <c r="H87" s="20">
        <f>D87*K65</f>
        <v>38875.130434782608</v>
      </c>
      <c r="I87" s="20">
        <f>G87+H87</f>
        <v>162351.6705621711</v>
      </c>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row>
    <row r="88" ht="15" customHeight="1">
      <c r="A88" s="2"/>
      <c r="B88" s="26">
        <v>17</v>
      </c>
      <c r="C88" s="20">
        <v>152479</v>
      </c>
      <c r="D88" s="20">
        <v>144804</v>
      </c>
      <c r="E88" s="20">
        <f>SUM(C88:D88)</f>
        <v>297283</v>
      </c>
      <c r="F88" s="27"/>
      <c r="G88" s="20">
        <f>C88*J66</f>
        <v>86689.109790209783</v>
      </c>
      <c r="H88" s="20">
        <f>D88*K66</f>
        <v>14373.926470588234</v>
      </c>
      <c r="I88" s="20">
        <f>G88+H88</f>
        <v>101063.036260798</v>
      </c>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row>
    <row r="89" ht="15" customHeight="1">
      <c r="A89" s="2"/>
      <c r="B89" s="26">
        <v>18</v>
      </c>
      <c r="C89" s="20">
        <v>155991</v>
      </c>
      <c r="D89" s="20">
        <v>147331</v>
      </c>
      <c r="E89" s="20">
        <f>SUM(C89:D89)</f>
        <v>303322</v>
      </c>
      <c r="F89" s="27"/>
      <c r="G89" s="20">
        <f>C89*J67</f>
        <v>43133.874999999993</v>
      </c>
      <c r="H89" s="20">
        <f>D89*K67</f>
        <v>12594.424193548386</v>
      </c>
      <c r="I89" s="20">
        <f>G89+H89</f>
        <v>55728.299193548381</v>
      </c>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row>
    <row r="90" ht="15" customHeight="1">
      <c r="A90" s="2"/>
      <c r="B90" s="26">
        <v>19</v>
      </c>
      <c r="C90" s="20">
        <v>161955</v>
      </c>
      <c r="D90" s="20">
        <v>153292</v>
      </c>
      <c r="E90" s="20">
        <f>SUM(C90:D90)</f>
        <v>315247</v>
      </c>
      <c r="F90" s="27"/>
      <c r="G90" s="20">
        <f>C90*J68</f>
        <v>32109.339130434782</v>
      </c>
      <c r="H90" s="20">
        <f>D90*K68</f>
        <v>6131.68</v>
      </c>
      <c r="I90" s="20">
        <f>G90+H90</f>
        <v>38241.019130434783</v>
      </c>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row>
    <row r="91" ht="15" customHeight="1">
      <c r="A91" s="2"/>
      <c r="B91" s="26">
        <v>20</v>
      </c>
      <c r="C91" s="20">
        <v>168329</v>
      </c>
      <c r="D91" s="20">
        <v>157831</v>
      </c>
      <c r="E91" s="20">
        <f>SUM(C91:D91)</f>
        <v>326160</v>
      </c>
      <c r="F91" s="27"/>
      <c r="G91" s="20">
        <f>C91*J69</f>
        <v>37874.025</v>
      </c>
      <c r="H91" s="20">
        <f>D91*K69</f>
        <v>11132.722321428571</v>
      </c>
      <c r="I91" s="20">
        <f>G91+H91</f>
        <v>49006.747321428571</v>
      </c>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row>
    <row r="92" ht="15" customHeight="1">
      <c r="A92" s="2"/>
      <c r="B92" s="26">
        <v>21</v>
      </c>
      <c r="C92" s="20">
        <v>168121</v>
      </c>
      <c r="D92" s="20">
        <v>157881</v>
      </c>
      <c r="E92" s="20">
        <f>SUM(C92:D92)</f>
        <v>326002</v>
      </c>
      <c r="F92" s="27"/>
      <c r="G92" s="20">
        <f>C92*J70</f>
        <v>12504.867768595042</v>
      </c>
      <c r="H92" s="20">
        <f>D92*K70</f>
        <v>7538.462162162162</v>
      </c>
      <c r="I92" s="20">
        <f>G92+H92</f>
        <v>20043.329930757205</v>
      </c>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row>
    <row r="93" ht="15" customHeight="1">
      <c r="A93" s="2"/>
      <c r="B93" s="26">
        <v>22</v>
      </c>
      <c r="C93" s="20">
        <v>168458</v>
      </c>
      <c r="D93" s="20">
        <v>158501</v>
      </c>
      <c r="E93" s="20">
        <f>SUM(C93:D93)</f>
        <v>326959</v>
      </c>
      <c r="F93" s="27"/>
      <c r="G93" s="20">
        <f>C93*J71</f>
        <v>5352.871028037383</v>
      </c>
      <c r="H93" s="20">
        <f>D93*K71</f>
        <v>5763.672727272727</v>
      </c>
      <c r="I93" s="20">
        <f>G93+H93</f>
        <v>11116.543755310111</v>
      </c>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row>
    <row r="94" ht="15" customHeight="1">
      <c r="A94" s="2"/>
      <c r="B94" s="26">
        <v>23</v>
      </c>
      <c r="C94" s="20">
        <v>170823</v>
      </c>
      <c r="D94" s="20">
        <v>160926</v>
      </c>
      <c r="E94" s="20">
        <f>SUM(C94:D94)</f>
        <v>331749</v>
      </c>
      <c r="F94" s="27"/>
      <c r="G94" s="20">
        <f>C94*J72</f>
        <v>29518.2144</v>
      </c>
      <c r="H94" s="20">
        <f>D94*K72</f>
        <v>15522.950442477877</v>
      </c>
      <c r="I94" s="20">
        <f>G94+H94</f>
        <v>45041.164842477876</v>
      </c>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row>
    <row r="95" ht="15" customHeight="1">
      <c r="A95" s="2"/>
      <c r="B95" s="26">
        <v>24</v>
      </c>
      <c r="C95" s="20">
        <v>174001</v>
      </c>
      <c r="D95" s="20">
        <v>164788</v>
      </c>
      <c r="E95" s="20">
        <f>SUM(C95:D95)</f>
        <v>338789</v>
      </c>
      <c r="F95" s="27"/>
      <c r="G95" s="20">
        <f>C95*J73</f>
        <v>12057.964035087718</v>
      </c>
      <c r="H95" s="20">
        <f>D95*K73</f>
        <v>6854.014159292035</v>
      </c>
      <c r="I95" s="20">
        <f>G95+H95</f>
        <v>18911.978194379753</v>
      </c>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row>
    <row r="96" ht="15" customHeight="1">
      <c r="A96" s="2"/>
      <c r="B96" s="26">
        <v>25</v>
      </c>
      <c r="C96" s="20">
        <v>173694</v>
      </c>
      <c r="D96" s="20">
        <v>166303</v>
      </c>
      <c r="E96" s="20">
        <f>SUM(C96:D96)</f>
        <v>339997</v>
      </c>
      <c r="F96" s="27"/>
      <c r="G96" s="20">
        <f>C96*J74</f>
        <v>17666.312820512820</v>
      </c>
      <c r="H96" s="20">
        <f>D96*K74</f>
        <v>4650.846610169491</v>
      </c>
      <c r="I96" s="20">
        <f>G96+H96</f>
        <v>22317.159430682310</v>
      </c>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row>
    <row r="97" ht="15" customHeight="1">
      <c r="A97" s="2"/>
      <c r="B97" t="s" s="11">
        <v>46</v>
      </c>
      <c r="C97" s="20">
        <f>C112</f>
        <v>671274</v>
      </c>
      <c r="D97" s="20">
        <f>C113</f>
        <v>653992</v>
      </c>
      <c r="E97" s="20">
        <f>SUM(C97:D97)</f>
        <v>1325266</v>
      </c>
      <c r="F97" s="27"/>
      <c r="G97" s="20">
        <f>C97*J75</f>
        <v>76234.399562363236</v>
      </c>
      <c r="H97" s="20">
        <f>D97*K75</f>
        <v>28718.211576846308</v>
      </c>
      <c r="I97" s="20">
        <f>G97+H97</f>
        <v>104952.6111392095</v>
      </c>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row>
    <row r="98" ht="15" customHeight="1">
      <c r="A98" s="2"/>
      <c r="B98" t="s" s="11">
        <v>47</v>
      </c>
      <c r="C98" s="20">
        <f>C116</f>
        <v>4506786</v>
      </c>
      <c r="D98" s="20">
        <f>C117</f>
        <v>4567416</v>
      </c>
      <c r="E98" s="20">
        <f>SUM(C98:D98)</f>
        <v>9074202</v>
      </c>
      <c r="F98" s="27"/>
      <c r="G98" s="20">
        <f>C98*J76</f>
        <v>216437.4376452363</v>
      </c>
      <c r="H98" s="20">
        <f>D98*K76</f>
        <v>126135.5632311978</v>
      </c>
      <c r="I98" s="20">
        <f>G98+H98</f>
        <v>342573.000876434</v>
      </c>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row>
    <row r="99" ht="15" customHeight="1">
      <c r="A99" s="2"/>
      <c r="B99" t="s" s="11">
        <v>48</v>
      </c>
      <c r="C99" s="20">
        <f>C120</f>
        <v>604200</v>
      </c>
      <c r="D99" s="20">
        <f>C121</f>
        <v>608337</v>
      </c>
      <c r="E99" s="20">
        <f>SUM(C99:D99)</f>
        <v>1212537</v>
      </c>
      <c r="F99" s="27"/>
      <c r="G99" s="20">
        <f>C99*J77</f>
        <v>36565.417867435157</v>
      </c>
      <c r="H99" s="20">
        <f>D99*K77</f>
        <v>7327.308403361345</v>
      </c>
      <c r="I99" s="20">
        <f>G99+H99</f>
        <v>43892.7262707965</v>
      </c>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row>
    <row r="100" ht="15" customHeight="1">
      <c r="A100" s="2"/>
      <c r="B100" t="s" s="11">
        <v>49</v>
      </c>
      <c r="C100" s="20">
        <f>C124</f>
        <v>1377377</v>
      </c>
      <c r="D100" s="20">
        <f>C125</f>
        <v>1631737</v>
      </c>
      <c r="E100" s="20">
        <f>SUM(C100:D100)</f>
        <v>3009114</v>
      </c>
      <c r="F100" s="27"/>
      <c r="G100" s="20">
        <f>C100*J78</f>
        <v>38273.204492512479</v>
      </c>
      <c r="H100" s="20">
        <f>D100*K78</f>
        <v>8473.996497584541</v>
      </c>
      <c r="I100" s="20">
        <f>G100+H100</f>
        <v>46747.200990097022</v>
      </c>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row>
    <row r="101" ht="15" customHeight="1">
      <c r="A101" s="2"/>
      <c r="B101" s="2"/>
      <c r="C101" s="27"/>
      <c r="D101" s="27"/>
      <c r="E101" s="27"/>
      <c r="F101" s="27"/>
      <c r="G101" s="27"/>
      <c r="H101" s="27"/>
      <c r="I101" s="27"/>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row>
    <row r="102" ht="15" customHeight="1">
      <c r="A102" s="2"/>
      <c r="B102" t="s" s="11">
        <v>50</v>
      </c>
      <c r="C102" s="20">
        <f>SUM(C86:C100)</f>
        <v>9673440</v>
      </c>
      <c r="D102" s="20">
        <f>SUM(D86:D100)</f>
        <v>9842123</v>
      </c>
      <c r="E102" s="20">
        <f>SUM(E86:E100)</f>
        <v>19515563</v>
      </c>
      <c r="F102" s="27"/>
      <c r="G102" s="20">
        <f>SUM(G86:G100)</f>
        <v>1344779.431370516</v>
      </c>
      <c r="H102" s="20">
        <f>SUM(H86:H100)</f>
        <v>522978.2121879958</v>
      </c>
      <c r="I102" s="20">
        <f>SUM(G102:H102)</f>
        <v>1867757.643558512</v>
      </c>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row>
    <row r="103" ht="1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row>
    <row r="104" ht="1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row>
    <row r="105" ht="17.25" customHeight="1">
      <c r="A105" s="2"/>
      <c r="B105" t="s" s="23">
        <v>57</v>
      </c>
      <c r="C105" s="4"/>
      <c r="D105" s="4"/>
      <c r="E105" s="4"/>
      <c r="F105" s="4"/>
      <c r="G105" s="4"/>
      <c r="H105" s="4"/>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row>
    <row r="106" ht="15.75" customHeight="1">
      <c r="A106" s="2"/>
      <c r="B106" t="s" s="15">
        <v>58</v>
      </c>
      <c r="C106" s="5"/>
      <c r="D106" t="s" s="9">
        <v>59</v>
      </c>
      <c r="E106" s="5"/>
      <c r="F106" s="5"/>
      <c r="G106" s="5"/>
      <c r="H106" s="5"/>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row>
    <row r="107" ht="15" customHeight="1">
      <c r="A107" s="2"/>
      <c r="B107" s="2"/>
      <c r="C107" t="s" s="25">
        <v>50</v>
      </c>
      <c r="D107" s="17">
        <v>10</v>
      </c>
      <c r="E107" s="17">
        <v>11</v>
      </c>
      <c r="F107" s="17">
        <v>12</v>
      </c>
      <c r="G107" s="17">
        <v>13</v>
      </c>
      <c r="H107" s="17">
        <v>14</v>
      </c>
      <c r="I107" s="17">
        <v>15</v>
      </c>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row>
    <row r="108" ht="15" customHeight="1">
      <c r="A108" s="2"/>
      <c r="B108" t="s" s="10">
        <v>60</v>
      </c>
      <c r="C108" s="20">
        <f>SUM(D108:I108)</f>
        <v>869441</v>
      </c>
      <c r="D108" s="20">
        <v>142633</v>
      </c>
      <c r="E108" s="20">
        <v>142861</v>
      </c>
      <c r="F108" s="20">
        <v>143455</v>
      </c>
      <c r="G108" s="20">
        <v>144752</v>
      </c>
      <c r="H108" s="20">
        <v>146062</v>
      </c>
      <c r="I108" s="20">
        <v>149678</v>
      </c>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row>
    <row r="109" ht="15" customHeight="1">
      <c r="A109" s="2"/>
      <c r="B109" t="s" s="10">
        <v>61</v>
      </c>
      <c r="C109" s="20">
        <f>SUM(D109:I109)</f>
        <v>826304</v>
      </c>
      <c r="D109" s="20">
        <v>136062</v>
      </c>
      <c r="E109" s="20">
        <v>136016</v>
      </c>
      <c r="F109" s="20">
        <v>136063</v>
      </c>
      <c r="G109" s="20">
        <v>137592</v>
      </c>
      <c r="H109" s="20">
        <v>138282</v>
      </c>
      <c r="I109" s="20">
        <v>142289</v>
      </c>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row>
    <row r="110" ht="15" customHeight="1">
      <c r="A110" s="2"/>
      <c r="B110" s="2"/>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row>
    <row r="111" ht="15" customHeight="1">
      <c r="A111" s="2"/>
      <c r="B111" s="2"/>
      <c r="C111" s="27"/>
      <c r="D111" s="20">
        <v>26</v>
      </c>
      <c r="E111" s="20">
        <v>27</v>
      </c>
      <c r="F111" s="20">
        <v>28</v>
      </c>
      <c r="G111" s="20">
        <v>29</v>
      </c>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row>
    <row r="112" ht="15" customHeight="1">
      <c r="A112" s="2"/>
      <c r="B112" t="s" s="10">
        <v>62</v>
      </c>
      <c r="C112" s="20">
        <f>SUM(D112:G112)</f>
        <v>671274</v>
      </c>
      <c r="D112" s="20">
        <v>171478</v>
      </c>
      <c r="E112" s="20">
        <v>170682</v>
      </c>
      <c r="F112" s="20">
        <v>166266</v>
      </c>
      <c r="G112" s="20">
        <v>162848</v>
      </c>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row>
    <row r="113" ht="15" customHeight="1">
      <c r="A113" s="2"/>
      <c r="B113" t="s" s="10">
        <v>63</v>
      </c>
      <c r="C113" s="20">
        <f>SUM(D113:G113)</f>
        <v>653992</v>
      </c>
      <c r="D113" s="20">
        <v>165363</v>
      </c>
      <c r="E113" s="20">
        <v>165794</v>
      </c>
      <c r="F113" s="20">
        <v>162829</v>
      </c>
      <c r="G113" s="20">
        <v>160006</v>
      </c>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row>
    <row r="114" ht="15" customHeight="1">
      <c r="A114" s="2"/>
      <c r="B114" s="2"/>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row>
    <row r="115" ht="15" customHeight="1">
      <c r="A115" s="2"/>
      <c r="B115" s="2"/>
      <c r="C115" s="27"/>
      <c r="D115" s="20">
        <v>30</v>
      </c>
      <c r="E115" s="20">
        <v>31</v>
      </c>
      <c r="F115" s="20">
        <v>32</v>
      </c>
      <c r="G115" s="20">
        <v>33</v>
      </c>
      <c r="H115" s="20">
        <v>34</v>
      </c>
      <c r="I115" s="20">
        <v>35</v>
      </c>
      <c r="J115" s="20">
        <v>36</v>
      </c>
      <c r="K115" s="20">
        <v>37</v>
      </c>
      <c r="L115" s="20">
        <v>38</v>
      </c>
      <c r="M115" s="20">
        <v>39</v>
      </c>
      <c r="N115" s="20">
        <v>40</v>
      </c>
      <c r="O115" s="20">
        <v>41</v>
      </c>
      <c r="P115" s="20">
        <v>42</v>
      </c>
      <c r="Q115" s="20">
        <v>43</v>
      </c>
      <c r="R115" s="20">
        <v>44</v>
      </c>
      <c r="S115" s="20">
        <v>45</v>
      </c>
      <c r="T115" s="20">
        <v>46</v>
      </c>
      <c r="U115" s="20">
        <v>47</v>
      </c>
      <c r="V115" s="20">
        <v>48</v>
      </c>
      <c r="W115" s="20">
        <v>49</v>
      </c>
      <c r="X115" s="20">
        <v>50</v>
      </c>
      <c r="Y115" s="20">
        <v>51</v>
      </c>
      <c r="Z115" s="20">
        <v>52</v>
      </c>
      <c r="AA115" s="20">
        <v>53</v>
      </c>
      <c r="AB115" s="20">
        <v>54</v>
      </c>
      <c r="AC115" s="20">
        <v>55</v>
      </c>
      <c r="AD115" s="20">
        <v>56</v>
      </c>
      <c r="AE115" s="20">
        <v>57</v>
      </c>
      <c r="AF115" s="20">
        <v>58</v>
      </c>
      <c r="AG115" s="20">
        <v>59</v>
      </c>
      <c r="AH115" s="27"/>
      <c r="AI115" s="27"/>
      <c r="AJ115" s="27"/>
      <c r="AK115" s="27"/>
      <c r="AL115" s="27"/>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row>
    <row r="116" ht="15" customHeight="1">
      <c r="A116" s="2"/>
      <c r="B116" t="s" s="10">
        <v>64</v>
      </c>
      <c r="C116" s="20">
        <f>SUM(D116:AG116)</f>
        <v>4506786</v>
      </c>
      <c r="D116" s="20">
        <v>158372</v>
      </c>
      <c r="E116" s="20">
        <v>154598</v>
      </c>
      <c r="F116" s="20">
        <v>152140</v>
      </c>
      <c r="G116" s="20">
        <v>151241</v>
      </c>
      <c r="H116" s="20">
        <v>151745</v>
      </c>
      <c r="I116" s="20">
        <v>153200</v>
      </c>
      <c r="J116" s="20">
        <v>155882</v>
      </c>
      <c r="K116" s="20">
        <v>159796</v>
      </c>
      <c r="L116" s="20">
        <v>165839</v>
      </c>
      <c r="M116" s="20">
        <v>167810</v>
      </c>
      <c r="N116" s="20">
        <v>160508</v>
      </c>
      <c r="O116" s="20">
        <v>157423</v>
      </c>
      <c r="P116" s="20">
        <v>152314</v>
      </c>
      <c r="Q116" s="20">
        <v>150619</v>
      </c>
      <c r="R116" s="20">
        <v>151278</v>
      </c>
      <c r="S116" s="20">
        <v>152274</v>
      </c>
      <c r="T116" s="20">
        <v>157118</v>
      </c>
      <c r="U116" s="20">
        <v>158477</v>
      </c>
      <c r="V116" s="20">
        <v>157786</v>
      </c>
      <c r="W116" s="20">
        <v>155488</v>
      </c>
      <c r="X116" s="20">
        <v>150886</v>
      </c>
      <c r="Y116" s="20">
        <v>147791</v>
      </c>
      <c r="Z116" s="20">
        <v>144409</v>
      </c>
      <c r="AA116" s="20">
        <v>142408</v>
      </c>
      <c r="AB116" s="20">
        <v>141391</v>
      </c>
      <c r="AC116" s="20">
        <v>136007</v>
      </c>
      <c r="AD116" s="20">
        <v>132589</v>
      </c>
      <c r="AE116" s="20">
        <v>132447</v>
      </c>
      <c r="AF116" s="20">
        <v>128460</v>
      </c>
      <c r="AG116" s="20">
        <v>126490</v>
      </c>
      <c r="AH116" s="27"/>
      <c r="AI116" s="27"/>
      <c r="AJ116" s="27"/>
      <c r="AK116" s="27"/>
      <c r="AL116" s="27"/>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row>
    <row r="117" ht="15" customHeight="1">
      <c r="A117" s="2"/>
      <c r="B117" t="s" s="10">
        <v>65</v>
      </c>
      <c r="C117" s="20">
        <f>SUM(D117:AG117)</f>
        <v>4567416</v>
      </c>
      <c r="D117" s="20">
        <v>156674</v>
      </c>
      <c r="E117" s="20">
        <v>154305</v>
      </c>
      <c r="F117" s="20">
        <v>151687</v>
      </c>
      <c r="G117" s="20">
        <v>151559</v>
      </c>
      <c r="H117" s="20">
        <v>151722</v>
      </c>
      <c r="I117" s="20">
        <v>153861</v>
      </c>
      <c r="J117" s="20">
        <v>157385</v>
      </c>
      <c r="K117" s="20">
        <v>162161</v>
      </c>
      <c r="L117" s="20">
        <v>168949</v>
      </c>
      <c r="M117" s="20">
        <v>171168</v>
      </c>
      <c r="N117" s="20">
        <v>161803</v>
      </c>
      <c r="O117" s="20">
        <v>159678</v>
      </c>
      <c r="P117" s="20">
        <v>154084</v>
      </c>
      <c r="Q117" s="20">
        <v>151927</v>
      </c>
      <c r="R117" s="20">
        <v>153032</v>
      </c>
      <c r="S117" s="20">
        <v>154375</v>
      </c>
      <c r="T117" s="20">
        <v>159041</v>
      </c>
      <c r="U117" s="20">
        <v>161261</v>
      </c>
      <c r="V117" s="20">
        <v>160220</v>
      </c>
      <c r="W117" s="20">
        <v>159013</v>
      </c>
      <c r="X117" s="20">
        <v>155150</v>
      </c>
      <c r="Y117" s="20">
        <v>151195</v>
      </c>
      <c r="Z117" s="20">
        <v>148451</v>
      </c>
      <c r="AA117" s="20">
        <v>145349</v>
      </c>
      <c r="AB117" s="20">
        <v>143346</v>
      </c>
      <c r="AC117" s="20">
        <v>139362</v>
      </c>
      <c r="AD117" s="20">
        <v>136013</v>
      </c>
      <c r="AE117" s="20">
        <v>135143</v>
      </c>
      <c r="AF117" s="20">
        <v>130446</v>
      </c>
      <c r="AG117" s="20">
        <v>129056</v>
      </c>
      <c r="AH117" s="27"/>
      <c r="AI117" s="27"/>
      <c r="AJ117" s="27"/>
      <c r="AK117" s="27"/>
      <c r="AL117" s="27"/>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row>
    <row r="118" ht="15" customHeight="1">
      <c r="A118" s="2"/>
      <c r="B118" s="2"/>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row>
    <row r="119" ht="15" customHeight="1">
      <c r="A119" s="2"/>
      <c r="B119" s="2"/>
      <c r="C119" s="27"/>
      <c r="D119" s="20">
        <v>60</v>
      </c>
      <c r="E119" s="20">
        <v>61</v>
      </c>
      <c r="F119" s="20">
        <v>62</v>
      </c>
      <c r="G119" s="20">
        <v>63</v>
      </c>
      <c r="H119" s="20">
        <v>64</v>
      </c>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row>
    <row r="120" ht="15" customHeight="1">
      <c r="A120" s="2"/>
      <c r="B120" t="s" s="10">
        <v>66</v>
      </c>
      <c r="C120" s="20">
        <f>SUM(D120:H120)</f>
        <v>604200</v>
      </c>
      <c r="D120" s="20">
        <v>125239</v>
      </c>
      <c r="E120" s="20">
        <v>121319</v>
      </c>
      <c r="F120" s="20">
        <v>122978</v>
      </c>
      <c r="G120" s="20">
        <v>127260</v>
      </c>
      <c r="H120" s="20">
        <v>107404</v>
      </c>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row>
    <row r="121" ht="15" customHeight="1">
      <c r="A121" s="2"/>
      <c r="B121" t="s" s="10">
        <v>67</v>
      </c>
      <c r="C121" s="20">
        <f>SUM(D121:H121)</f>
        <v>608337</v>
      </c>
      <c r="D121" s="20">
        <v>127554</v>
      </c>
      <c r="E121" s="20">
        <v>122885</v>
      </c>
      <c r="F121" s="20">
        <v>123431</v>
      </c>
      <c r="G121" s="20">
        <v>127706</v>
      </c>
      <c r="H121" s="20">
        <v>106761</v>
      </c>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row>
    <row r="122" ht="15" customHeight="1">
      <c r="A122" s="2"/>
      <c r="B122" s="2"/>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row>
    <row r="123" ht="15" customHeight="1">
      <c r="A123" s="2"/>
      <c r="B123" s="2"/>
      <c r="C123" s="27"/>
      <c r="D123" s="20">
        <v>65</v>
      </c>
      <c r="E123" s="20">
        <v>66</v>
      </c>
      <c r="F123" s="20">
        <v>67</v>
      </c>
      <c r="G123" s="20">
        <v>68</v>
      </c>
      <c r="H123" s="20">
        <v>69</v>
      </c>
      <c r="I123" s="20">
        <v>70</v>
      </c>
      <c r="J123" s="20">
        <v>71</v>
      </c>
      <c r="K123" s="20">
        <v>72</v>
      </c>
      <c r="L123" s="20">
        <v>73</v>
      </c>
      <c r="M123" s="20">
        <v>74</v>
      </c>
      <c r="N123" s="20">
        <v>75</v>
      </c>
      <c r="O123" s="20">
        <v>76</v>
      </c>
      <c r="P123" s="20">
        <v>77</v>
      </c>
      <c r="Q123" s="20">
        <v>78</v>
      </c>
      <c r="R123" s="20">
        <v>79</v>
      </c>
      <c r="S123" s="20">
        <v>80</v>
      </c>
      <c r="T123" s="20">
        <v>81</v>
      </c>
      <c r="U123" s="20">
        <v>82</v>
      </c>
      <c r="V123" s="20">
        <v>83</v>
      </c>
      <c r="W123" s="20">
        <v>84</v>
      </c>
      <c r="X123" s="20">
        <v>85</v>
      </c>
      <c r="Y123" s="20">
        <v>86</v>
      </c>
      <c r="Z123" s="20">
        <v>87</v>
      </c>
      <c r="AA123" s="20">
        <v>88</v>
      </c>
      <c r="AB123" s="20">
        <v>89</v>
      </c>
      <c r="AC123" s="20">
        <v>90</v>
      </c>
      <c r="AD123" s="20">
        <v>91</v>
      </c>
      <c r="AE123" s="20">
        <v>92</v>
      </c>
      <c r="AF123" s="20">
        <v>93</v>
      </c>
      <c r="AG123" s="20">
        <v>94</v>
      </c>
      <c r="AH123" s="20">
        <v>95</v>
      </c>
      <c r="AI123" s="20">
        <v>96</v>
      </c>
      <c r="AJ123" s="20">
        <v>97</v>
      </c>
      <c r="AK123" s="20">
        <v>98</v>
      </c>
      <c r="AL123" s="20">
        <v>99</v>
      </c>
      <c r="AM123" t="s" s="10">
        <v>68</v>
      </c>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row>
    <row r="124" ht="15" customHeight="1">
      <c r="A124" s="2"/>
      <c r="B124" t="s" s="10">
        <v>69</v>
      </c>
      <c r="C124" s="20">
        <f>SUM(D124:AM124)</f>
        <v>1377377</v>
      </c>
      <c r="D124" s="20">
        <v>101777</v>
      </c>
      <c r="E124" s="20">
        <v>96772</v>
      </c>
      <c r="F124" s="20">
        <v>86976</v>
      </c>
      <c r="G124" s="20">
        <v>85407</v>
      </c>
      <c r="H124" s="20">
        <v>79453</v>
      </c>
      <c r="I124" s="20">
        <v>76428</v>
      </c>
      <c r="J124" s="20">
        <v>72430</v>
      </c>
      <c r="K124" s="20">
        <v>68145</v>
      </c>
      <c r="L124" s="20">
        <v>65291</v>
      </c>
      <c r="M124" s="20">
        <v>61550</v>
      </c>
      <c r="N124" s="20">
        <v>56107</v>
      </c>
      <c r="O124" s="20">
        <v>53500</v>
      </c>
      <c r="P124" s="20">
        <v>50843</v>
      </c>
      <c r="Q124" s="20">
        <v>48274</v>
      </c>
      <c r="R124" s="20">
        <v>47386</v>
      </c>
      <c r="S124" s="20">
        <v>44884</v>
      </c>
      <c r="T124" s="20">
        <v>40904</v>
      </c>
      <c r="U124" s="20">
        <v>37959</v>
      </c>
      <c r="V124" s="20">
        <v>34308</v>
      </c>
      <c r="W124" s="20">
        <v>30927</v>
      </c>
      <c r="X124" s="20">
        <v>26703</v>
      </c>
      <c r="Y124" s="20">
        <v>22787</v>
      </c>
      <c r="Z124" s="20">
        <v>19406</v>
      </c>
      <c r="AA124" s="20">
        <v>16628</v>
      </c>
      <c r="AB124" s="20">
        <v>13509</v>
      </c>
      <c r="AC124" s="20">
        <v>11319</v>
      </c>
      <c r="AD124" s="20">
        <v>7282</v>
      </c>
      <c r="AE124" s="20">
        <v>5374</v>
      </c>
      <c r="AF124" s="20">
        <v>4380</v>
      </c>
      <c r="AG124" s="20">
        <v>3314</v>
      </c>
      <c r="AH124" s="20">
        <v>2356</v>
      </c>
      <c r="AI124" s="20">
        <v>1732</v>
      </c>
      <c r="AJ124" s="20">
        <v>1198</v>
      </c>
      <c r="AK124" s="20">
        <v>735</v>
      </c>
      <c r="AL124" s="20">
        <v>505</v>
      </c>
      <c r="AM124" s="17">
        <v>828</v>
      </c>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row>
    <row r="125" ht="15" customHeight="1">
      <c r="A125" s="2"/>
      <c r="B125" t="s" s="10">
        <v>70</v>
      </c>
      <c r="C125" s="20">
        <f>SUM(D125:AM125)</f>
        <v>1631737</v>
      </c>
      <c r="D125" s="20">
        <v>102857</v>
      </c>
      <c r="E125" s="20">
        <v>98293</v>
      </c>
      <c r="F125" s="20">
        <v>89007</v>
      </c>
      <c r="G125" s="20">
        <v>87107</v>
      </c>
      <c r="H125" s="20">
        <v>81863</v>
      </c>
      <c r="I125" s="20">
        <v>79327</v>
      </c>
      <c r="J125" s="20">
        <v>76601</v>
      </c>
      <c r="K125" s="20">
        <v>72916</v>
      </c>
      <c r="L125" s="20">
        <v>70738</v>
      </c>
      <c r="M125" s="20">
        <v>67018</v>
      </c>
      <c r="N125" s="20">
        <v>63141</v>
      </c>
      <c r="O125" s="20">
        <v>60024</v>
      </c>
      <c r="P125" s="20">
        <v>58493</v>
      </c>
      <c r="Q125" s="20">
        <v>56665</v>
      </c>
      <c r="R125" s="20">
        <v>57188</v>
      </c>
      <c r="S125" s="20">
        <v>55753</v>
      </c>
      <c r="T125" s="20">
        <v>52537</v>
      </c>
      <c r="U125" s="20">
        <v>50204</v>
      </c>
      <c r="V125" s="20">
        <v>47093</v>
      </c>
      <c r="W125" s="20">
        <v>44737</v>
      </c>
      <c r="X125" s="20">
        <v>41490</v>
      </c>
      <c r="Y125" s="20">
        <v>36992</v>
      </c>
      <c r="Z125" s="20">
        <v>33422</v>
      </c>
      <c r="AA125" s="20">
        <v>29913</v>
      </c>
      <c r="AB125" s="20">
        <v>26298</v>
      </c>
      <c r="AC125" s="20">
        <v>21909</v>
      </c>
      <c r="AD125" s="20">
        <v>15506</v>
      </c>
      <c r="AE125" s="20">
        <v>12571</v>
      </c>
      <c r="AF125" s="20">
        <v>10560</v>
      </c>
      <c r="AG125" s="20">
        <v>8613</v>
      </c>
      <c r="AH125" s="20">
        <v>6980</v>
      </c>
      <c r="AI125" s="20">
        <v>5110</v>
      </c>
      <c r="AJ125" s="20">
        <v>3577</v>
      </c>
      <c r="AK125" s="20">
        <v>2603</v>
      </c>
      <c r="AL125" s="20">
        <v>1713</v>
      </c>
      <c r="AM125" s="17">
        <v>2918</v>
      </c>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row>
    <row r="126" ht="1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row>
    <row r="127" ht="20.25" customHeight="1">
      <c r="A127" s="2"/>
      <c r="B127" t="s" s="14">
        <v>71</v>
      </c>
      <c r="C127" s="4"/>
      <c r="D127" s="4"/>
      <c r="E127" s="4"/>
      <c r="F127" s="4"/>
      <c r="G127" s="4"/>
      <c r="H127" s="4"/>
      <c r="I127" s="4"/>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row>
    <row r="128" ht="15.75" customHeight="1">
      <c r="A128" s="2"/>
      <c r="B128" s="5"/>
      <c r="C128" t="s" s="28">
        <v>72</v>
      </c>
      <c r="D128" s="5"/>
      <c r="E128" s="5"/>
      <c r="F128" s="5"/>
      <c r="G128" s="5"/>
      <c r="H128" s="5"/>
      <c r="I128" s="5"/>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row>
    <row r="129" ht="15" customHeight="1">
      <c r="A129" s="2"/>
      <c r="B129" s="2"/>
      <c r="C129" t="s" s="10">
        <v>50</v>
      </c>
      <c r="D129" s="17">
        <v>10</v>
      </c>
      <c r="E129" s="17">
        <v>11</v>
      </c>
      <c r="F129" s="17">
        <v>12</v>
      </c>
      <c r="G129" s="17">
        <v>13</v>
      </c>
      <c r="H129" s="17">
        <v>14</v>
      </c>
      <c r="I129" s="17">
        <v>15</v>
      </c>
      <c r="J129" s="17">
        <v>16</v>
      </c>
      <c r="K129" s="17">
        <v>17</v>
      </c>
      <c r="L129" s="17">
        <v>18</v>
      </c>
      <c r="M129" s="17">
        <v>19</v>
      </c>
      <c r="N129" s="17">
        <v>20</v>
      </c>
      <c r="O129" s="17">
        <v>21</v>
      </c>
      <c r="P129" s="17">
        <v>22</v>
      </c>
      <c r="Q129" s="17">
        <v>23</v>
      </c>
      <c r="R129" s="17">
        <v>24</v>
      </c>
      <c r="S129" s="17">
        <v>25</v>
      </c>
      <c r="T129" s="17">
        <v>26</v>
      </c>
      <c r="U129" s="17">
        <v>27</v>
      </c>
      <c r="V129" s="17">
        <v>28</v>
      </c>
      <c r="W129" s="17">
        <v>29</v>
      </c>
      <c r="X129" s="17">
        <v>30</v>
      </c>
      <c r="Y129" s="17">
        <v>31</v>
      </c>
      <c r="Z129" s="17">
        <v>32</v>
      </c>
      <c r="AA129" s="17">
        <v>33</v>
      </c>
      <c r="AB129" s="17">
        <v>34</v>
      </c>
      <c r="AC129" s="17">
        <v>35</v>
      </c>
      <c r="AD129" s="17">
        <v>36</v>
      </c>
      <c r="AE129" s="17">
        <v>37</v>
      </c>
      <c r="AF129" s="17">
        <v>38</v>
      </c>
      <c r="AG129" s="17">
        <v>39</v>
      </c>
      <c r="AH129" s="17">
        <v>40</v>
      </c>
      <c r="AI129" s="17">
        <v>41</v>
      </c>
      <c r="AJ129" s="17">
        <v>42</v>
      </c>
      <c r="AK129" s="17">
        <v>43</v>
      </c>
      <c r="AL129" s="17">
        <v>44</v>
      </c>
      <c r="AM129" s="17">
        <v>45</v>
      </c>
      <c r="AN129" s="17">
        <v>46</v>
      </c>
      <c r="AO129" s="17">
        <v>47</v>
      </c>
      <c r="AP129" s="17">
        <v>48</v>
      </c>
      <c r="AQ129" s="17">
        <v>49</v>
      </c>
      <c r="AR129" s="17">
        <v>50</v>
      </c>
      <c r="AS129" s="17">
        <v>51</v>
      </c>
      <c r="AT129" s="17">
        <v>52</v>
      </c>
      <c r="AU129" s="17">
        <v>53</v>
      </c>
      <c r="AV129" s="17">
        <v>54</v>
      </c>
      <c r="AW129" s="17">
        <v>55</v>
      </c>
      <c r="AX129" s="17">
        <v>56</v>
      </c>
      <c r="AY129" s="17">
        <v>57</v>
      </c>
      <c r="AZ129" s="17">
        <v>58</v>
      </c>
      <c r="BA129" s="17">
        <v>59</v>
      </c>
      <c r="BB129" s="17">
        <v>60</v>
      </c>
      <c r="BC129" s="17">
        <v>61</v>
      </c>
      <c r="BD129" s="17">
        <v>62</v>
      </c>
      <c r="BE129" s="17">
        <v>63</v>
      </c>
      <c r="BF129" s="17">
        <v>64</v>
      </c>
      <c r="BG129" s="17">
        <v>65</v>
      </c>
      <c r="BH129" s="17">
        <v>66</v>
      </c>
      <c r="BI129" s="17">
        <v>67</v>
      </c>
      <c r="BJ129" s="17">
        <v>68</v>
      </c>
      <c r="BK129" s="17">
        <v>69</v>
      </c>
      <c r="BL129" s="17">
        <v>70</v>
      </c>
      <c r="BM129" s="17">
        <v>71</v>
      </c>
      <c r="BN129" s="17">
        <v>72</v>
      </c>
      <c r="BO129" s="17">
        <v>73</v>
      </c>
      <c r="BP129" s="17">
        <v>74</v>
      </c>
      <c r="BQ129" s="17">
        <v>75</v>
      </c>
      <c r="BR129" s="17">
        <v>76</v>
      </c>
      <c r="BS129" s="17">
        <v>77</v>
      </c>
      <c r="BT129" s="17">
        <v>78</v>
      </c>
      <c r="BU129" s="17">
        <v>79</v>
      </c>
      <c r="BV129" s="17">
        <v>80</v>
      </c>
      <c r="BW129" s="17">
        <v>81</v>
      </c>
      <c r="BX129" s="17">
        <v>82</v>
      </c>
      <c r="BY129" s="17">
        <v>83</v>
      </c>
      <c r="BZ129" s="17">
        <v>84</v>
      </c>
      <c r="CA129" s="17">
        <v>85</v>
      </c>
      <c r="CB129" s="17">
        <v>86</v>
      </c>
      <c r="CC129" s="17">
        <v>87</v>
      </c>
      <c r="CD129" s="17">
        <v>88</v>
      </c>
      <c r="CE129" s="17">
        <v>89</v>
      </c>
      <c r="CF129" s="17">
        <v>90</v>
      </c>
      <c r="CG129" s="17">
        <v>91</v>
      </c>
      <c r="CH129" s="17">
        <v>92</v>
      </c>
      <c r="CI129" s="17">
        <v>93</v>
      </c>
      <c r="CJ129" s="17">
        <v>94</v>
      </c>
      <c r="CK129" s="17">
        <v>95</v>
      </c>
      <c r="CL129" s="17">
        <v>96</v>
      </c>
      <c r="CM129" s="17">
        <v>97</v>
      </c>
      <c r="CN129" s="17">
        <v>98</v>
      </c>
      <c r="CO129" s="17">
        <v>99</v>
      </c>
      <c r="CP129" t="s" s="10">
        <v>68</v>
      </c>
    </row>
    <row r="130" ht="15" customHeight="1">
      <c r="A130" s="2"/>
      <c r="B130" t="s" s="10">
        <v>73</v>
      </c>
      <c r="C130" s="20">
        <f>SUM(D130:CP130)</f>
        <v>9673440</v>
      </c>
      <c r="D130" s="20">
        <v>142633</v>
      </c>
      <c r="E130" s="20">
        <v>142861</v>
      </c>
      <c r="F130" s="20">
        <v>143455</v>
      </c>
      <c r="G130" s="20">
        <v>144752</v>
      </c>
      <c r="H130" s="20">
        <v>146062</v>
      </c>
      <c r="I130" s="20">
        <v>149678</v>
      </c>
      <c r="J130" s="20">
        <v>150511</v>
      </c>
      <c r="K130" s="20">
        <v>152479</v>
      </c>
      <c r="L130" s="20">
        <v>155991</v>
      </c>
      <c r="M130" s="20">
        <v>161955</v>
      </c>
      <c r="N130" s="20">
        <v>168329</v>
      </c>
      <c r="O130" s="20">
        <v>168121</v>
      </c>
      <c r="P130" s="20">
        <v>168458</v>
      </c>
      <c r="Q130" s="20">
        <v>170823</v>
      </c>
      <c r="R130" s="20">
        <v>174001</v>
      </c>
      <c r="S130" s="20">
        <v>173694</v>
      </c>
      <c r="T130" s="20">
        <v>171478</v>
      </c>
      <c r="U130" s="20">
        <v>170682</v>
      </c>
      <c r="V130" s="20">
        <v>166266</v>
      </c>
      <c r="W130" s="20">
        <v>162848</v>
      </c>
      <c r="X130" s="20">
        <v>158372</v>
      </c>
      <c r="Y130" s="20">
        <v>154598</v>
      </c>
      <c r="Z130" s="20">
        <v>152140</v>
      </c>
      <c r="AA130" s="20">
        <v>151241</v>
      </c>
      <c r="AB130" s="20">
        <v>151745</v>
      </c>
      <c r="AC130" s="20">
        <v>153200</v>
      </c>
      <c r="AD130" s="20">
        <v>155882</v>
      </c>
      <c r="AE130" s="20">
        <v>159796</v>
      </c>
      <c r="AF130" s="20">
        <v>165839</v>
      </c>
      <c r="AG130" s="20">
        <v>167810</v>
      </c>
      <c r="AH130" s="20">
        <v>160508</v>
      </c>
      <c r="AI130" s="20">
        <v>157423</v>
      </c>
      <c r="AJ130" s="20">
        <v>152314</v>
      </c>
      <c r="AK130" s="20">
        <v>150619</v>
      </c>
      <c r="AL130" s="20">
        <v>151278</v>
      </c>
      <c r="AM130" s="20">
        <v>152274</v>
      </c>
      <c r="AN130" s="20">
        <v>157118</v>
      </c>
      <c r="AO130" s="20">
        <v>158477</v>
      </c>
      <c r="AP130" s="20">
        <v>157786</v>
      </c>
      <c r="AQ130" s="20">
        <v>155488</v>
      </c>
      <c r="AR130" s="20">
        <v>150886</v>
      </c>
      <c r="AS130" s="20">
        <v>147791</v>
      </c>
      <c r="AT130" s="20">
        <v>144409</v>
      </c>
      <c r="AU130" s="20">
        <v>142408</v>
      </c>
      <c r="AV130" s="20">
        <v>141391</v>
      </c>
      <c r="AW130" s="20">
        <v>136007</v>
      </c>
      <c r="AX130" s="20">
        <v>132589</v>
      </c>
      <c r="AY130" s="20">
        <v>132447</v>
      </c>
      <c r="AZ130" s="20">
        <v>128460</v>
      </c>
      <c r="BA130" s="20">
        <v>126490</v>
      </c>
      <c r="BB130" s="20">
        <v>125239</v>
      </c>
      <c r="BC130" s="20">
        <v>121319</v>
      </c>
      <c r="BD130" s="20">
        <v>122978</v>
      </c>
      <c r="BE130" s="20">
        <v>127260</v>
      </c>
      <c r="BF130" s="20">
        <v>107404</v>
      </c>
      <c r="BG130" s="20">
        <v>101777</v>
      </c>
      <c r="BH130" s="20">
        <v>96772</v>
      </c>
      <c r="BI130" s="20">
        <v>86976</v>
      </c>
      <c r="BJ130" s="20">
        <v>85407</v>
      </c>
      <c r="BK130" s="20">
        <v>79453</v>
      </c>
      <c r="BL130" s="20">
        <v>76428</v>
      </c>
      <c r="BM130" s="20">
        <v>72430</v>
      </c>
      <c r="BN130" s="20">
        <v>68145</v>
      </c>
      <c r="BO130" s="20">
        <v>65291</v>
      </c>
      <c r="BP130" s="20">
        <v>61550</v>
      </c>
      <c r="BQ130" s="20">
        <v>56107</v>
      </c>
      <c r="BR130" s="20">
        <v>53500</v>
      </c>
      <c r="BS130" s="20">
        <v>50843</v>
      </c>
      <c r="BT130" s="20">
        <v>48274</v>
      </c>
      <c r="BU130" s="20">
        <v>47386</v>
      </c>
      <c r="BV130" s="20">
        <v>44884</v>
      </c>
      <c r="BW130" s="20">
        <v>40904</v>
      </c>
      <c r="BX130" s="20">
        <v>37959</v>
      </c>
      <c r="BY130" s="20">
        <v>34308</v>
      </c>
      <c r="BZ130" s="20">
        <v>30927</v>
      </c>
      <c r="CA130" s="20">
        <v>26703</v>
      </c>
      <c r="CB130" s="20">
        <v>22787</v>
      </c>
      <c r="CC130" s="20">
        <v>19406</v>
      </c>
      <c r="CD130" s="20">
        <v>16628</v>
      </c>
      <c r="CE130" s="20">
        <v>13509</v>
      </c>
      <c r="CF130" s="20">
        <v>11319</v>
      </c>
      <c r="CG130" s="20">
        <v>7282</v>
      </c>
      <c r="CH130" s="20">
        <v>5374</v>
      </c>
      <c r="CI130" s="20">
        <v>4380</v>
      </c>
      <c r="CJ130" s="20">
        <v>3314</v>
      </c>
      <c r="CK130" s="20">
        <v>2356</v>
      </c>
      <c r="CL130" s="20">
        <v>1732</v>
      </c>
      <c r="CM130" s="20">
        <v>1198</v>
      </c>
      <c r="CN130" s="20">
        <v>735</v>
      </c>
      <c r="CO130" s="20">
        <v>505</v>
      </c>
      <c r="CP130" s="20">
        <v>828</v>
      </c>
    </row>
    <row r="131" ht="15" customHeight="1">
      <c r="A131" s="2"/>
      <c r="B131" t="s" s="10">
        <v>74</v>
      </c>
      <c r="C131" s="20">
        <f>SUM(D131:CP131)</f>
        <v>9842123</v>
      </c>
      <c r="D131" s="20">
        <v>136062</v>
      </c>
      <c r="E131" s="20">
        <v>136016</v>
      </c>
      <c r="F131" s="20">
        <v>136063</v>
      </c>
      <c r="G131" s="20">
        <v>137592</v>
      </c>
      <c r="H131" s="20">
        <v>138282</v>
      </c>
      <c r="I131" s="20">
        <v>142289</v>
      </c>
      <c r="J131" s="20">
        <v>142680</v>
      </c>
      <c r="K131" s="20">
        <v>144804</v>
      </c>
      <c r="L131" s="20">
        <v>147331</v>
      </c>
      <c r="M131" s="20">
        <v>153292</v>
      </c>
      <c r="N131" s="20">
        <v>157831</v>
      </c>
      <c r="O131" s="20">
        <v>157881</v>
      </c>
      <c r="P131" s="20">
        <v>158501</v>
      </c>
      <c r="Q131" s="20">
        <v>160926</v>
      </c>
      <c r="R131" s="20">
        <v>164788</v>
      </c>
      <c r="S131" s="20">
        <v>166303</v>
      </c>
      <c r="T131" s="20">
        <v>165363</v>
      </c>
      <c r="U131" s="20">
        <v>165794</v>
      </c>
      <c r="V131" s="20">
        <v>162829</v>
      </c>
      <c r="W131" s="20">
        <v>160006</v>
      </c>
      <c r="X131" s="20">
        <v>156674</v>
      </c>
      <c r="Y131" s="20">
        <v>154305</v>
      </c>
      <c r="Z131" s="20">
        <v>151687</v>
      </c>
      <c r="AA131" s="20">
        <v>151559</v>
      </c>
      <c r="AB131" s="20">
        <v>151722</v>
      </c>
      <c r="AC131" s="20">
        <v>153861</v>
      </c>
      <c r="AD131" s="20">
        <v>157385</v>
      </c>
      <c r="AE131" s="20">
        <v>162161</v>
      </c>
      <c r="AF131" s="20">
        <v>168949</v>
      </c>
      <c r="AG131" s="20">
        <v>171168</v>
      </c>
      <c r="AH131" s="20">
        <v>161803</v>
      </c>
      <c r="AI131" s="20">
        <v>159678</v>
      </c>
      <c r="AJ131" s="20">
        <v>154084</v>
      </c>
      <c r="AK131" s="20">
        <v>151927</v>
      </c>
      <c r="AL131" s="20">
        <v>153032</v>
      </c>
      <c r="AM131" s="20">
        <v>154375</v>
      </c>
      <c r="AN131" s="20">
        <v>159041</v>
      </c>
      <c r="AO131" s="20">
        <v>161261</v>
      </c>
      <c r="AP131" s="20">
        <v>160220</v>
      </c>
      <c r="AQ131" s="20">
        <v>159013</v>
      </c>
      <c r="AR131" s="20">
        <v>155150</v>
      </c>
      <c r="AS131" s="20">
        <v>151195</v>
      </c>
      <c r="AT131" s="20">
        <v>148451</v>
      </c>
      <c r="AU131" s="20">
        <v>145349</v>
      </c>
      <c r="AV131" s="20">
        <v>143346</v>
      </c>
      <c r="AW131" s="20">
        <v>139362</v>
      </c>
      <c r="AX131" s="20">
        <v>136013</v>
      </c>
      <c r="AY131" s="20">
        <v>135143</v>
      </c>
      <c r="AZ131" s="20">
        <v>130446</v>
      </c>
      <c r="BA131" s="20">
        <v>129056</v>
      </c>
      <c r="BB131" s="20">
        <v>127554</v>
      </c>
      <c r="BC131" s="20">
        <v>122885</v>
      </c>
      <c r="BD131" s="20">
        <v>123431</v>
      </c>
      <c r="BE131" s="20">
        <v>127706</v>
      </c>
      <c r="BF131" s="20">
        <v>106761</v>
      </c>
      <c r="BG131" s="20">
        <v>102857</v>
      </c>
      <c r="BH131" s="20">
        <v>98293</v>
      </c>
      <c r="BI131" s="20">
        <v>89007</v>
      </c>
      <c r="BJ131" s="20">
        <v>87107</v>
      </c>
      <c r="BK131" s="20">
        <v>81863</v>
      </c>
      <c r="BL131" s="20">
        <v>79327</v>
      </c>
      <c r="BM131" s="20">
        <v>76601</v>
      </c>
      <c r="BN131" s="20">
        <v>72916</v>
      </c>
      <c r="BO131" s="20">
        <v>70738</v>
      </c>
      <c r="BP131" s="20">
        <v>67018</v>
      </c>
      <c r="BQ131" s="20">
        <v>63141</v>
      </c>
      <c r="BR131" s="20">
        <v>60024</v>
      </c>
      <c r="BS131" s="20">
        <v>58493</v>
      </c>
      <c r="BT131" s="20">
        <v>56665</v>
      </c>
      <c r="BU131" s="20">
        <v>57188</v>
      </c>
      <c r="BV131" s="20">
        <v>55753</v>
      </c>
      <c r="BW131" s="20">
        <v>52537</v>
      </c>
      <c r="BX131" s="20">
        <v>50204</v>
      </c>
      <c r="BY131" s="20">
        <v>47093</v>
      </c>
      <c r="BZ131" s="20">
        <v>44737</v>
      </c>
      <c r="CA131" s="20">
        <v>41490</v>
      </c>
      <c r="CB131" s="20">
        <v>36992</v>
      </c>
      <c r="CC131" s="20">
        <v>33422</v>
      </c>
      <c r="CD131" s="20">
        <v>29913</v>
      </c>
      <c r="CE131" s="20">
        <v>26298</v>
      </c>
      <c r="CF131" s="20">
        <v>21909</v>
      </c>
      <c r="CG131" s="20">
        <v>15506</v>
      </c>
      <c r="CH131" s="20">
        <v>12571</v>
      </c>
      <c r="CI131" s="20">
        <v>10560</v>
      </c>
      <c r="CJ131" s="20">
        <v>8613</v>
      </c>
      <c r="CK131" s="20">
        <v>6980</v>
      </c>
      <c r="CL131" s="20">
        <v>5110</v>
      </c>
      <c r="CM131" s="20">
        <v>3577</v>
      </c>
      <c r="CN131" s="20">
        <v>2603</v>
      </c>
      <c r="CO131" s="20">
        <v>1713</v>
      </c>
      <c r="CP131" s="20">
        <v>2918</v>
      </c>
    </row>
    <row r="132" ht="15" customHeight="1">
      <c r="A132" s="2"/>
      <c r="B132" t="s" s="10">
        <v>75</v>
      </c>
      <c r="C132" s="20">
        <f>SUM(C130:C131)</f>
        <v>19515563</v>
      </c>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O132" s="27"/>
      <c r="BP132" s="27"/>
      <c r="BQ132" s="27"/>
      <c r="BR132" s="27"/>
      <c r="BS132" s="27"/>
      <c r="BT132" s="27"/>
      <c r="BU132" s="27"/>
      <c r="BV132" s="27"/>
      <c r="BW132" s="27"/>
      <c r="BX132" s="27"/>
      <c r="BY132" s="27"/>
      <c r="BZ132" s="27"/>
      <c r="CA132" s="27"/>
      <c r="CB132" s="27"/>
      <c r="CC132" s="27"/>
      <c r="CD132" s="27"/>
      <c r="CE132" s="27"/>
      <c r="CF132" s="27"/>
      <c r="CG132" s="27"/>
      <c r="CH132" s="27"/>
      <c r="CI132" s="27"/>
      <c r="CJ132" s="27"/>
      <c r="CK132" s="27"/>
      <c r="CL132" s="27"/>
      <c r="CM132" s="27"/>
      <c r="CN132" s="27"/>
      <c r="CO132" s="27"/>
      <c r="CP132" s="27"/>
    </row>
    <row r="133" ht="15" customHeight="1">
      <c r="A133" s="2"/>
      <c r="B133" s="2"/>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c r="BO133" s="27"/>
      <c r="BP133" s="27"/>
      <c r="BQ133" s="27"/>
      <c r="BR133" s="27"/>
      <c r="BS133" s="27"/>
      <c r="BT133" s="27"/>
      <c r="BU133" s="27"/>
      <c r="BV133" s="27"/>
      <c r="BW133" s="27"/>
      <c r="BX133" s="27"/>
      <c r="BY133" s="27"/>
      <c r="BZ133" s="27"/>
      <c r="CA133" s="27"/>
      <c r="CB133" s="27"/>
      <c r="CC133" s="27"/>
      <c r="CD133" s="27"/>
      <c r="CE133" s="27"/>
      <c r="CF133" s="27"/>
      <c r="CG133" s="27"/>
      <c r="CH133" s="27"/>
      <c r="CI133" s="27"/>
      <c r="CJ133" s="27"/>
      <c r="CK133" s="27"/>
      <c r="CL133" s="27"/>
      <c r="CM133" s="27"/>
      <c r="CN133" s="27"/>
      <c r="CO133" s="27"/>
      <c r="CP133" s="27"/>
    </row>
    <row r="134" ht="15" customHeight="1">
      <c r="A134" s="2"/>
      <c r="B134" t="s" s="10">
        <v>76</v>
      </c>
      <c r="C134" s="20">
        <v>141840</v>
      </c>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c r="BO134" s="27"/>
      <c r="BP134" s="27"/>
      <c r="BQ134" s="27"/>
      <c r="BR134" s="27"/>
      <c r="BS134" s="27"/>
      <c r="BT134" s="27"/>
      <c r="BU134" s="27"/>
      <c r="BV134" s="27"/>
      <c r="BW134" s="27"/>
      <c r="BX134" s="27"/>
      <c r="BY134" s="27"/>
      <c r="BZ134" s="27"/>
      <c r="CA134" s="27"/>
      <c r="CB134" s="27"/>
      <c r="CC134" s="27"/>
      <c r="CD134" s="27"/>
      <c r="CE134" s="27"/>
      <c r="CF134" s="27"/>
      <c r="CG134" s="27"/>
      <c r="CH134" s="27"/>
      <c r="CI134" s="27"/>
      <c r="CJ134" s="27"/>
      <c r="CK134" s="27"/>
      <c r="CL134" s="27"/>
      <c r="CM134" s="27"/>
      <c r="CN134" s="27"/>
      <c r="CO134" s="27"/>
      <c r="CP134" s="27"/>
    </row>
    <row r="135" ht="15" customHeight="1">
      <c r="A135" s="2"/>
      <c r="B135" t="s" s="10">
        <v>77</v>
      </c>
      <c r="C135" s="20">
        <v>134730</v>
      </c>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27"/>
      <c r="BM135" s="27"/>
      <c r="BN135" s="27"/>
      <c r="BO135" s="27"/>
      <c r="BP135" s="27"/>
      <c r="BQ135" s="27"/>
      <c r="BR135" s="27"/>
      <c r="BS135" s="27"/>
      <c r="BT135" s="27"/>
      <c r="BU135" s="27"/>
      <c r="BV135" s="27"/>
      <c r="BW135" s="27"/>
      <c r="BX135" s="27"/>
      <c r="BY135" s="27"/>
      <c r="BZ135" s="27"/>
      <c r="CA135" s="27"/>
      <c r="CB135" s="27"/>
      <c r="CC135" s="27"/>
      <c r="CD135" s="27"/>
      <c r="CE135" s="27"/>
      <c r="CF135" s="27"/>
      <c r="CG135" s="27"/>
      <c r="CH135" s="27"/>
      <c r="CI135" s="27"/>
      <c r="CJ135" s="27"/>
      <c r="CK135" s="27"/>
      <c r="CL135" s="27"/>
      <c r="CM135" s="27"/>
      <c r="CN135" s="27"/>
      <c r="CO135" s="27"/>
      <c r="CP135" s="27"/>
    </row>
    <row r="136" ht="15" customHeight="1">
      <c r="A136" s="2"/>
      <c r="B136" s="2"/>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c r="BT136" s="27"/>
      <c r="BU136" s="27"/>
      <c r="BV136" s="27"/>
      <c r="BW136" s="27"/>
      <c r="BX136" s="27"/>
      <c r="BY136" s="27"/>
      <c r="BZ136" s="27"/>
      <c r="CA136" s="27"/>
      <c r="CB136" s="27"/>
      <c r="CC136" s="27"/>
      <c r="CD136" s="27"/>
      <c r="CE136" s="27"/>
      <c r="CF136" s="27"/>
      <c r="CG136" s="27"/>
      <c r="CH136" s="27"/>
      <c r="CI136" s="27"/>
      <c r="CJ136" s="27"/>
      <c r="CK136" s="27"/>
      <c r="CL136" s="27"/>
      <c r="CM136" s="27"/>
      <c r="CN136" s="27"/>
      <c r="CO136" s="27"/>
      <c r="CP136" s="27"/>
    </row>
    <row r="137" ht="15" customHeight="1">
      <c r="A137" s="2"/>
      <c r="B137" t="s" s="10">
        <v>78</v>
      </c>
      <c r="C137" s="20">
        <f>SUM(C132:C136)</f>
        <v>19792133</v>
      </c>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27"/>
      <c r="BR137" s="27"/>
      <c r="BS137" s="27"/>
      <c r="BT137" s="27"/>
      <c r="BU137" s="27"/>
      <c r="BV137" s="27"/>
      <c r="BW137" s="27"/>
      <c r="BX137" s="27"/>
      <c r="BY137" s="27"/>
      <c r="BZ137" s="27"/>
      <c r="CA137" s="27"/>
      <c r="CB137" s="27"/>
      <c r="CC137" s="27"/>
      <c r="CD137" s="27"/>
      <c r="CE137" s="27"/>
      <c r="CF137" s="27"/>
      <c r="CG137" s="27"/>
      <c r="CH137" s="27"/>
      <c r="CI137" s="27"/>
      <c r="CJ137" s="27"/>
      <c r="CK137" s="27"/>
      <c r="CL137" s="27"/>
      <c r="CM137" s="27"/>
      <c r="CN137" s="27"/>
      <c r="CO137" s="27"/>
      <c r="CP137" s="27"/>
    </row>
    <row r="138" ht="1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row>
    <row r="139" ht="20.25" customHeight="1">
      <c r="A139" s="2"/>
      <c r="B139" t="s" s="14">
        <v>79</v>
      </c>
      <c r="C139" s="4"/>
      <c r="D139" s="4"/>
      <c r="E139" s="2"/>
      <c r="F139" t="s" s="8">
        <v>80</v>
      </c>
      <c r="G139" s="4"/>
      <c r="H139" s="4"/>
      <c r="I139" s="4"/>
      <c r="J139" s="4"/>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row>
    <row r="140" ht="17.25" customHeight="1">
      <c r="A140" t="s" s="29">
        <v>81</v>
      </c>
      <c r="B140" s="30"/>
      <c r="C140" t="s" s="24">
        <v>82</v>
      </c>
      <c r="D140" t="s" s="24">
        <v>83</v>
      </c>
      <c r="E140" s="2"/>
      <c r="F140" t="s" s="24">
        <v>84</v>
      </c>
      <c r="G140" s="5"/>
      <c r="H140" t="s" s="15">
        <v>85</v>
      </c>
      <c r="I140" s="5"/>
      <c r="J140" s="5"/>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row>
    <row r="141" ht="15" customHeight="1">
      <c r="A141" s="5"/>
      <c r="B141" t="s" s="15">
        <v>86</v>
      </c>
      <c r="C141" s="17">
        <v>0.336</v>
      </c>
      <c r="D141" s="20">
        <f>C141*F141*5.4/7</f>
        <v>592587.9648000001</v>
      </c>
      <c r="E141" s="2"/>
      <c r="F141" s="20">
        <f>SUM(H141:O141)</f>
        <v>2286219</v>
      </c>
      <c r="G141" s="27"/>
      <c r="H141" s="20">
        <v>278695</v>
      </c>
      <c r="I141" s="20">
        <v>278877</v>
      </c>
      <c r="J141" s="20">
        <v>279518</v>
      </c>
      <c r="K141" s="20">
        <v>282344</v>
      </c>
      <c r="L141" s="20">
        <v>284344</v>
      </c>
      <c r="M141" s="20">
        <v>291967</v>
      </c>
      <c r="N141" s="20">
        <v>293191</v>
      </c>
      <c r="O141" s="20">
        <v>297283</v>
      </c>
      <c r="P141" s="27"/>
      <c r="Q141" s="27"/>
      <c r="R141" s="27"/>
      <c r="S141" s="27"/>
      <c r="T141" s="27"/>
      <c r="U141" s="27"/>
      <c r="V141" s="27"/>
      <c r="W141" s="27"/>
      <c r="X141" s="27"/>
      <c r="Y141" s="27"/>
      <c r="Z141" s="27"/>
      <c r="AA141" s="27"/>
      <c r="AB141" s="27"/>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row>
    <row r="142" ht="15" customHeight="1">
      <c r="A142" s="2"/>
      <c r="B142" t="s" s="10">
        <v>87</v>
      </c>
      <c r="C142" s="17">
        <v>0.111</v>
      </c>
      <c r="D142" s="20">
        <f>C142*F142*5.4/7</f>
        <v>194225.1233142857</v>
      </c>
      <c r="E142" s="2"/>
      <c r="F142" s="20">
        <f>SUM(H142:N142)</f>
        <v>2268228</v>
      </c>
      <c r="G142" s="27"/>
      <c r="H142" s="20">
        <v>303322</v>
      </c>
      <c r="I142" s="20">
        <v>315247</v>
      </c>
      <c r="J142" s="20">
        <v>326160</v>
      </c>
      <c r="K142" s="20">
        <v>326002</v>
      </c>
      <c r="L142" s="20">
        <v>326959</v>
      </c>
      <c r="M142" s="20">
        <v>331749</v>
      </c>
      <c r="N142" s="20">
        <v>338789</v>
      </c>
      <c r="O142" s="27"/>
      <c r="P142" s="27"/>
      <c r="Q142" s="27"/>
      <c r="R142" s="27"/>
      <c r="S142" s="27"/>
      <c r="T142" s="27"/>
      <c r="U142" s="27"/>
      <c r="V142" s="27"/>
      <c r="W142" s="27"/>
      <c r="X142" s="27"/>
      <c r="Y142" s="27"/>
      <c r="Z142" s="27"/>
      <c r="AA142" s="27"/>
      <c r="AB142" s="27"/>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row>
    <row r="143" ht="15" customHeight="1">
      <c r="A143" s="2"/>
      <c r="B143" t="s" s="10">
        <v>88</v>
      </c>
      <c r="C143" s="17">
        <v>0.14</v>
      </c>
      <c r="D143" s="20">
        <f>C143*F143*5.4/7</f>
        <v>179848.404</v>
      </c>
      <c r="E143" s="2"/>
      <c r="F143" s="20">
        <f>SUM(H143:L143)</f>
        <v>1665263</v>
      </c>
      <c r="G143" s="27"/>
      <c r="H143" s="20">
        <v>339997</v>
      </c>
      <c r="I143" s="20">
        <v>336841</v>
      </c>
      <c r="J143" s="20">
        <v>336476</v>
      </c>
      <c r="K143" s="20">
        <v>329095</v>
      </c>
      <c r="L143" s="20">
        <v>322854</v>
      </c>
      <c r="M143" s="27"/>
      <c r="N143" s="27"/>
      <c r="O143" s="27"/>
      <c r="P143" s="27"/>
      <c r="Q143" s="27"/>
      <c r="R143" s="27"/>
      <c r="S143" s="27"/>
      <c r="T143" s="27"/>
      <c r="U143" s="27"/>
      <c r="V143" s="27"/>
      <c r="W143" s="27"/>
      <c r="X143" s="27"/>
      <c r="Y143" s="27"/>
      <c r="Z143" s="27"/>
      <c r="AA143" s="27"/>
      <c r="AB143" s="27"/>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row>
    <row r="144" ht="15" customHeight="1">
      <c r="A144" s="2"/>
      <c r="B144" t="s" s="10">
        <v>89</v>
      </c>
      <c r="C144" s="17">
        <v>0.152</v>
      </c>
      <c r="D144" s="20">
        <f>C144*F144*5.4/7</f>
        <v>369371.0221714286</v>
      </c>
      <c r="E144" s="2"/>
      <c r="F144" s="20">
        <f>SUM(H144:Q144)</f>
        <v>3150094</v>
      </c>
      <c r="G144" s="27"/>
      <c r="H144" s="20">
        <v>315046</v>
      </c>
      <c r="I144" s="20">
        <v>308903</v>
      </c>
      <c r="J144" s="20">
        <v>303827</v>
      </c>
      <c r="K144" s="20">
        <v>302800</v>
      </c>
      <c r="L144" s="20">
        <v>303467</v>
      </c>
      <c r="M144" s="20">
        <v>307061</v>
      </c>
      <c r="N144" s="20">
        <v>313267</v>
      </c>
      <c r="O144" s="20">
        <v>321957</v>
      </c>
      <c r="P144" s="20">
        <v>334788</v>
      </c>
      <c r="Q144" s="20">
        <v>338978</v>
      </c>
      <c r="R144" s="27"/>
      <c r="S144" s="27"/>
      <c r="T144" s="27"/>
      <c r="U144" s="27"/>
      <c r="V144" s="27"/>
      <c r="W144" s="27"/>
      <c r="X144" s="27"/>
      <c r="Y144" s="27"/>
      <c r="Z144" s="27"/>
      <c r="AA144" s="27"/>
      <c r="AB144" s="27"/>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row>
    <row r="145" ht="15" customHeight="1">
      <c r="A145" s="2"/>
      <c r="B145" t="s" s="10">
        <v>90</v>
      </c>
      <c r="C145" s="17">
        <v>0.132</v>
      </c>
      <c r="D145" s="20">
        <f>C145*F145*5.4/7</f>
        <v>318491.1576</v>
      </c>
      <c r="E145" s="2"/>
      <c r="F145" s="20">
        <f>SUM(H145:Q145)</f>
        <v>3127719</v>
      </c>
      <c r="G145" s="27"/>
      <c r="H145" s="20">
        <v>322311</v>
      </c>
      <c r="I145" s="20">
        <v>317101</v>
      </c>
      <c r="J145" s="20">
        <v>306398</v>
      </c>
      <c r="K145" s="20">
        <v>302546</v>
      </c>
      <c r="L145" s="20">
        <v>304310</v>
      </c>
      <c r="M145" s="20">
        <v>306649</v>
      </c>
      <c r="N145" s="20">
        <v>316159</v>
      </c>
      <c r="O145" s="20">
        <v>319738</v>
      </c>
      <c r="P145" s="20">
        <v>318006</v>
      </c>
      <c r="Q145" s="20">
        <v>314501</v>
      </c>
      <c r="R145" s="27"/>
      <c r="S145" s="27"/>
      <c r="T145" s="27"/>
      <c r="U145" s="27"/>
      <c r="V145" s="27"/>
      <c r="W145" s="27"/>
      <c r="X145" s="27"/>
      <c r="Y145" s="27"/>
      <c r="Z145" s="27"/>
      <c r="AA145" s="27"/>
      <c r="AB145" s="27"/>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row>
    <row r="146" ht="15" customHeight="1">
      <c r="A146" s="2"/>
      <c r="B146" t="s" s="10">
        <v>91</v>
      </c>
      <c r="C146" s="17">
        <v>0.092</v>
      </c>
      <c r="D146" s="20">
        <f>C146*F146*5.4/7</f>
        <v>198463.7221714286</v>
      </c>
      <c r="E146" s="2"/>
      <c r="F146" s="20">
        <f>SUM(H146:Q146)</f>
        <v>2796389</v>
      </c>
      <c r="G146" s="27"/>
      <c r="H146" s="20">
        <v>306036</v>
      </c>
      <c r="I146" s="20">
        <v>298986</v>
      </c>
      <c r="J146" s="20">
        <v>292860</v>
      </c>
      <c r="K146" s="20">
        <v>287757</v>
      </c>
      <c r="L146" s="20">
        <v>284737</v>
      </c>
      <c r="M146" s="20">
        <v>275369</v>
      </c>
      <c r="N146" s="20">
        <v>268602</v>
      </c>
      <c r="O146" s="20">
        <v>267590</v>
      </c>
      <c r="P146" s="20">
        <v>258906</v>
      </c>
      <c r="Q146" s="20">
        <v>255546</v>
      </c>
      <c r="R146" s="27"/>
      <c r="S146" s="27"/>
      <c r="T146" s="27"/>
      <c r="U146" s="27"/>
      <c r="V146" s="27"/>
      <c r="W146" s="27"/>
      <c r="X146" s="27"/>
      <c r="Y146" s="27"/>
      <c r="Z146" s="27"/>
      <c r="AA146" s="27"/>
      <c r="AB146" s="27"/>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row>
    <row r="147" ht="15" customHeight="1">
      <c r="A147" s="2"/>
      <c r="B147" t="s" s="10">
        <v>92</v>
      </c>
      <c r="C147" s="17">
        <v>0.07099999999999999</v>
      </c>
      <c r="D147" s="20">
        <f>C147*F147*5.4/7</f>
        <v>116227.6552285714</v>
      </c>
      <c r="E147" s="2"/>
      <c r="F147" s="20">
        <f>SUM(H147:Q147)</f>
        <v>2122049</v>
      </c>
      <c r="G147" s="27"/>
      <c r="H147" s="20">
        <v>252793</v>
      </c>
      <c r="I147" s="20">
        <v>244204</v>
      </c>
      <c r="J147" s="20">
        <v>246409</v>
      </c>
      <c r="K147" s="20">
        <v>254966</v>
      </c>
      <c r="L147" s="20">
        <v>214165</v>
      </c>
      <c r="M147" s="20">
        <v>204634</v>
      </c>
      <c r="N147" s="20">
        <v>195065</v>
      </c>
      <c r="O147" s="20">
        <v>175983</v>
      </c>
      <c r="P147" s="20">
        <v>172514</v>
      </c>
      <c r="Q147" s="20">
        <v>161316</v>
      </c>
      <c r="R147" s="27"/>
      <c r="S147" s="27"/>
      <c r="T147" s="27"/>
      <c r="U147" s="27"/>
      <c r="V147" s="27"/>
      <c r="W147" s="27"/>
      <c r="X147" s="27"/>
      <c r="Y147" s="27"/>
      <c r="Z147" s="27"/>
      <c r="AA147" s="27"/>
      <c r="AB147" s="27"/>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row>
    <row r="148" ht="15" customHeight="1">
      <c r="A148" s="2"/>
      <c r="B148" t="s" s="10">
        <v>93</v>
      </c>
      <c r="C148" s="17">
        <v>0.04</v>
      </c>
      <c r="D148" s="20">
        <f>C148*F148*5.4/7</f>
        <v>38943.720000000008</v>
      </c>
      <c r="E148" s="2"/>
      <c r="F148" s="20">
        <f>SUM(H148:Q148)</f>
        <v>1262065</v>
      </c>
      <c r="G148" s="27"/>
      <c r="H148" s="20">
        <v>155755</v>
      </c>
      <c r="I148" s="20">
        <v>149031</v>
      </c>
      <c r="J148" s="20">
        <v>141061</v>
      </c>
      <c r="K148" s="20">
        <v>136029</v>
      </c>
      <c r="L148" s="20">
        <v>128568</v>
      </c>
      <c r="M148" s="20">
        <v>119248</v>
      </c>
      <c r="N148" s="20">
        <v>113524</v>
      </c>
      <c r="O148" s="20">
        <v>109336</v>
      </c>
      <c r="P148" s="20">
        <v>104939</v>
      </c>
      <c r="Q148" s="20">
        <v>104574</v>
      </c>
      <c r="R148" s="27"/>
      <c r="S148" s="27"/>
      <c r="T148" s="27"/>
      <c r="U148" s="27"/>
      <c r="V148" s="27"/>
      <c r="W148" s="27"/>
      <c r="X148" s="27"/>
      <c r="Y148" s="27"/>
      <c r="Z148" s="27"/>
      <c r="AA148" s="27"/>
      <c r="AB148" s="27"/>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row>
    <row r="149" ht="15" customHeight="1">
      <c r="A149" s="2"/>
      <c r="B149" t="s" s="10">
        <v>94</v>
      </c>
      <c r="C149" s="17">
        <v>0.01</v>
      </c>
      <c r="D149" s="20">
        <f>C149*F149*5.4/7</f>
        <v>6460.999714285716</v>
      </c>
      <c r="E149" s="2"/>
      <c r="F149" s="20">
        <f>SUM(H149:AB149)</f>
        <v>837537</v>
      </c>
      <c r="G149" s="27"/>
      <c r="H149" s="20">
        <v>100637</v>
      </c>
      <c r="I149" s="20">
        <v>93441</v>
      </c>
      <c r="J149" s="20">
        <v>88163</v>
      </c>
      <c r="K149" s="20">
        <v>81401</v>
      </c>
      <c r="L149" s="20">
        <v>75664</v>
      </c>
      <c r="M149" s="20">
        <v>68193</v>
      </c>
      <c r="N149" s="20">
        <v>59779</v>
      </c>
      <c r="O149" s="20">
        <v>52828</v>
      </c>
      <c r="P149" s="20">
        <v>46541</v>
      </c>
      <c r="Q149" s="20">
        <v>39807</v>
      </c>
      <c r="R149" s="20">
        <v>33228</v>
      </c>
      <c r="S149" s="20">
        <v>22788</v>
      </c>
      <c r="T149" s="20">
        <v>17945</v>
      </c>
      <c r="U149" s="20">
        <v>14940</v>
      </c>
      <c r="V149" s="20">
        <v>11927</v>
      </c>
      <c r="W149" s="20">
        <v>9336</v>
      </c>
      <c r="X149" s="20">
        <v>6842</v>
      </c>
      <c r="Y149" s="20">
        <v>4775</v>
      </c>
      <c r="Z149" s="20">
        <v>3338</v>
      </c>
      <c r="AA149" s="20">
        <v>2218</v>
      </c>
      <c r="AB149" s="20">
        <v>3746</v>
      </c>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row>
    <row r="150" ht="15" customHeight="1">
      <c r="A150" s="2"/>
      <c r="B150" s="2"/>
      <c r="C150" s="2"/>
      <c r="D150" s="27"/>
      <c r="E150" s="2"/>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row>
    <row r="151" ht="15" customHeight="1">
      <c r="A151" s="2"/>
      <c r="B151" t="s" s="10">
        <v>95</v>
      </c>
      <c r="C151" s="2"/>
      <c r="D151" s="20">
        <f>SUM(D141:D149)</f>
        <v>2014619.769</v>
      </c>
      <c r="E151" s="2"/>
      <c r="F151" s="20">
        <f>SUM(F141:F149)</f>
        <v>19515563</v>
      </c>
      <c r="G151" s="27"/>
      <c r="H151" s="27"/>
      <c r="I151" s="27"/>
      <c r="J151" s="27"/>
      <c r="K151" s="27"/>
      <c r="L151" s="27"/>
      <c r="M151" s="27"/>
      <c r="N151" s="27"/>
      <c r="O151" s="27"/>
      <c r="P151" s="27"/>
      <c r="Q151" s="27"/>
      <c r="R151" s="27"/>
      <c r="S151" s="27"/>
      <c r="T151" s="27"/>
      <c r="U151" s="27"/>
      <c r="V151" s="27"/>
      <c r="W151" s="27"/>
      <c r="X151" s="27"/>
      <c r="Y151" s="27"/>
      <c r="Z151" s="27"/>
      <c r="AA151" s="27"/>
      <c r="AB151" s="27"/>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row>
    <row r="152" ht="1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row>
    <row r="153" ht="15.75" customHeight="1">
      <c r="A153" t="s" s="29">
        <v>96</v>
      </c>
      <c r="B153" s="4"/>
      <c r="C153" t="s" s="25">
        <v>82</v>
      </c>
      <c r="D153" t="s" s="25">
        <v>83</v>
      </c>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row>
    <row r="154" ht="15" customHeight="1">
      <c r="A154" s="5"/>
      <c r="B154" t="s" s="15">
        <v>86</v>
      </c>
      <c r="C154" s="17">
        <v>0.336</v>
      </c>
      <c r="D154" s="20">
        <f>C154*F154*5.4/7</f>
        <v>592587.9648000001</v>
      </c>
      <c r="E154" s="2"/>
      <c r="F154" s="20">
        <f>F141</f>
        <v>2286219</v>
      </c>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row>
    <row r="155" ht="15" customHeight="1">
      <c r="A155" s="2"/>
      <c r="B155" t="s" s="10">
        <v>97</v>
      </c>
      <c r="C155" s="17">
        <v>0.134</v>
      </c>
      <c r="D155" s="20">
        <f>C155*F155*5.4/7</f>
        <v>732240.3008571429</v>
      </c>
      <c r="E155" s="2"/>
      <c r="F155" s="20">
        <f>SUM(F142:F144)</f>
        <v>7083585</v>
      </c>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row>
    <row r="156" ht="15" customHeight="1">
      <c r="A156" s="2"/>
      <c r="B156" t="s" s="10">
        <v>98</v>
      </c>
      <c r="C156" s="17">
        <v>0.08500000000000001</v>
      </c>
      <c r="D156" s="20">
        <f>C156*F156*5.4/7</f>
        <v>665271.9115714285</v>
      </c>
      <c r="E156" s="2"/>
      <c r="F156" s="20">
        <f>SUM(F145:F149)</f>
        <v>10145759</v>
      </c>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row>
    <row r="157" ht="15" customHeight="1">
      <c r="A157" s="2"/>
      <c r="B157" s="2"/>
      <c r="C157" s="2"/>
      <c r="D157" s="27"/>
      <c r="E157" s="2"/>
      <c r="F157" s="27"/>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row>
    <row r="158" ht="15" customHeight="1">
      <c r="A158" s="2"/>
      <c r="B158" t="s" s="10">
        <v>95</v>
      </c>
      <c r="C158" s="2"/>
      <c r="D158" s="20">
        <f>SUM(D154:D156)</f>
        <v>1990100.177228571</v>
      </c>
      <c r="E158" s="2"/>
      <c r="F158" s="20">
        <f>SUM(F154:F157)</f>
        <v>19515563</v>
      </c>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row>
    <row r="159" ht="1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row>
    <row r="160" ht="15.75" customHeight="1">
      <c r="A160" t="s" s="29">
        <v>96</v>
      </c>
      <c r="B160" s="4"/>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row>
    <row r="161" ht="15" customHeight="1">
      <c r="A161" s="5"/>
      <c r="B161" s="5"/>
      <c r="C161" t="s" s="25">
        <v>99</v>
      </c>
      <c r="D161" t="s" s="25">
        <v>83</v>
      </c>
      <c r="E161" s="2"/>
      <c r="F161" t="s" s="10">
        <v>100</v>
      </c>
      <c r="G161" s="2"/>
      <c r="H161" t="s" s="11">
        <v>101</v>
      </c>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row>
    <row r="162" ht="15" customHeight="1">
      <c r="A162" s="2"/>
      <c r="B162" t="s" s="10">
        <v>86</v>
      </c>
      <c r="C162" s="17">
        <v>0.422</v>
      </c>
      <c r="D162" s="20">
        <f>C162*F162*5.4/7</f>
        <v>381676.5375428572</v>
      </c>
      <c r="E162" s="2"/>
      <c r="F162" s="20">
        <f>SUM(H162:O162)</f>
        <v>1172431</v>
      </c>
      <c r="G162" s="27"/>
      <c r="H162" s="20">
        <v>142633</v>
      </c>
      <c r="I162" s="20">
        <v>142861</v>
      </c>
      <c r="J162" s="20">
        <v>143455</v>
      </c>
      <c r="K162" s="20">
        <v>144752</v>
      </c>
      <c r="L162" s="20">
        <v>146062</v>
      </c>
      <c r="M162" s="20">
        <v>149678</v>
      </c>
      <c r="N162" s="20">
        <v>150511</v>
      </c>
      <c r="O162" s="20">
        <v>152479</v>
      </c>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27"/>
      <c r="BM162" s="27"/>
      <c r="BN162" s="27"/>
      <c r="BO162" s="27"/>
      <c r="BP162" s="27"/>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row>
    <row r="163" ht="15" customHeight="1">
      <c r="A163" s="2"/>
      <c r="B163" t="s" s="10">
        <v>97</v>
      </c>
      <c r="C163" s="17">
        <v>0.171</v>
      </c>
      <c r="D163" s="20">
        <f>C163*F163*5.4/7</f>
        <v>472684.3706571429</v>
      </c>
      <c r="E163" s="2"/>
      <c r="F163" s="20">
        <f>SUM(H163:AC163)</f>
        <v>3583269</v>
      </c>
      <c r="G163" s="27"/>
      <c r="H163" s="20">
        <v>155991</v>
      </c>
      <c r="I163" s="20">
        <v>161955</v>
      </c>
      <c r="J163" s="20">
        <v>168329</v>
      </c>
      <c r="K163" s="20">
        <v>168121</v>
      </c>
      <c r="L163" s="20">
        <v>168458</v>
      </c>
      <c r="M163" s="20">
        <v>170823</v>
      </c>
      <c r="N163" s="20">
        <v>174001</v>
      </c>
      <c r="O163" s="20">
        <v>173694</v>
      </c>
      <c r="P163" s="20">
        <v>171478</v>
      </c>
      <c r="Q163" s="20">
        <v>170682</v>
      </c>
      <c r="R163" s="20">
        <v>166266</v>
      </c>
      <c r="S163" s="20">
        <v>162848</v>
      </c>
      <c r="T163" s="20">
        <v>158372</v>
      </c>
      <c r="U163" s="20">
        <v>154598</v>
      </c>
      <c r="V163" s="20">
        <v>152140</v>
      </c>
      <c r="W163" s="20">
        <v>151241</v>
      </c>
      <c r="X163" s="20">
        <v>151745</v>
      </c>
      <c r="Y163" s="20">
        <v>153200</v>
      </c>
      <c r="Z163" s="20">
        <v>155882</v>
      </c>
      <c r="AA163" s="20">
        <v>159796</v>
      </c>
      <c r="AB163" s="20">
        <v>165839</v>
      </c>
      <c r="AC163" s="20">
        <v>167810</v>
      </c>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27"/>
      <c r="BM163" s="27"/>
      <c r="BN163" s="27"/>
      <c r="BO163" s="27"/>
      <c r="BP163" s="27"/>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row>
    <row r="164" ht="15" customHeight="1">
      <c r="A164" s="2"/>
      <c r="B164" t="s" s="10">
        <v>98</v>
      </c>
      <c r="C164" s="17">
        <v>0.123</v>
      </c>
      <c r="D164" s="20">
        <f>C164*F164*5.4/7</f>
        <v>466623.2725714286</v>
      </c>
      <c r="E164" s="2"/>
      <c r="F164" s="20">
        <f>SUM(H164:BP164)</f>
        <v>4917740</v>
      </c>
      <c r="G164" s="27"/>
      <c r="H164" s="20">
        <v>160508</v>
      </c>
      <c r="I164" s="20">
        <v>157423</v>
      </c>
      <c r="J164" s="20">
        <v>152314</v>
      </c>
      <c r="K164" s="20">
        <v>150619</v>
      </c>
      <c r="L164" s="20">
        <v>151278</v>
      </c>
      <c r="M164" s="20">
        <v>152274</v>
      </c>
      <c r="N164" s="20">
        <v>157118</v>
      </c>
      <c r="O164" s="20">
        <v>158477</v>
      </c>
      <c r="P164" s="20">
        <v>157786</v>
      </c>
      <c r="Q164" s="20">
        <v>155488</v>
      </c>
      <c r="R164" s="20">
        <v>150886</v>
      </c>
      <c r="S164" s="20">
        <v>147791</v>
      </c>
      <c r="T164" s="20">
        <v>144409</v>
      </c>
      <c r="U164" s="20">
        <v>142408</v>
      </c>
      <c r="V164" s="20">
        <v>141391</v>
      </c>
      <c r="W164" s="20">
        <v>136007</v>
      </c>
      <c r="X164" s="20">
        <v>132589</v>
      </c>
      <c r="Y164" s="20">
        <v>132447</v>
      </c>
      <c r="Z164" s="20">
        <v>128460</v>
      </c>
      <c r="AA164" s="20">
        <v>126490</v>
      </c>
      <c r="AB164" s="20">
        <v>125239</v>
      </c>
      <c r="AC164" s="20">
        <v>121319</v>
      </c>
      <c r="AD164" s="20">
        <v>122978</v>
      </c>
      <c r="AE164" s="20">
        <v>127260</v>
      </c>
      <c r="AF164" s="20">
        <v>107404</v>
      </c>
      <c r="AG164" s="20">
        <v>101777</v>
      </c>
      <c r="AH164" s="20">
        <v>96772</v>
      </c>
      <c r="AI164" s="20">
        <v>86976</v>
      </c>
      <c r="AJ164" s="20">
        <v>85407</v>
      </c>
      <c r="AK164" s="20">
        <v>79453</v>
      </c>
      <c r="AL164" s="20">
        <v>76428</v>
      </c>
      <c r="AM164" s="20">
        <v>72430</v>
      </c>
      <c r="AN164" s="20">
        <v>68145</v>
      </c>
      <c r="AO164" s="20">
        <v>65291</v>
      </c>
      <c r="AP164" s="20">
        <v>61550</v>
      </c>
      <c r="AQ164" s="20">
        <v>56107</v>
      </c>
      <c r="AR164" s="20">
        <v>53500</v>
      </c>
      <c r="AS164" s="20">
        <v>50843</v>
      </c>
      <c r="AT164" s="20">
        <v>48274</v>
      </c>
      <c r="AU164" s="20">
        <v>47386</v>
      </c>
      <c r="AV164" s="20">
        <v>44884</v>
      </c>
      <c r="AW164" s="20">
        <v>40904</v>
      </c>
      <c r="AX164" s="20">
        <v>37959</v>
      </c>
      <c r="AY164" s="20">
        <v>34308</v>
      </c>
      <c r="AZ164" s="20">
        <v>30927</v>
      </c>
      <c r="BA164" s="20">
        <v>26703</v>
      </c>
      <c r="BB164" s="20">
        <v>22787</v>
      </c>
      <c r="BC164" s="20">
        <v>19406</v>
      </c>
      <c r="BD164" s="20">
        <v>16628</v>
      </c>
      <c r="BE164" s="20">
        <v>13509</v>
      </c>
      <c r="BF164" s="20">
        <v>11319</v>
      </c>
      <c r="BG164" s="20">
        <v>7282</v>
      </c>
      <c r="BH164" s="20">
        <v>5374</v>
      </c>
      <c r="BI164" s="20">
        <v>4380</v>
      </c>
      <c r="BJ164" s="20">
        <v>3314</v>
      </c>
      <c r="BK164" s="20">
        <v>2356</v>
      </c>
      <c r="BL164" s="20">
        <v>1732</v>
      </c>
      <c r="BM164" s="20">
        <v>1198</v>
      </c>
      <c r="BN164" s="20">
        <v>735</v>
      </c>
      <c r="BO164" s="20">
        <v>505</v>
      </c>
      <c r="BP164" s="20">
        <v>828</v>
      </c>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row>
    <row r="165" ht="15" customHeight="1">
      <c r="A165" s="2"/>
      <c r="B165" s="2"/>
      <c r="C165" s="2"/>
      <c r="D165" s="2"/>
      <c r="E165" s="2"/>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27"/>
      <c r="BM165" s="27"/>
      <c r="BN165" s="27"/>
      <c r="BO165" s="27"/>
      <c r="BP165" s="27"/>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row>
    <row r="166" ht="15" customHeight="1">
      <c r="A166" s="2"/>
      <c r="B166" s="2"/>
      <c r="C166" t="s" s="10">
        <v>102</v>
      </c>
      <c r="D166" t="s" s="25">
        <v>83</v>
      </c>
      <c r="E166" s="2"/>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27"/>
      <c r="BP166" s="27"/>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row>
    <row r="167" ht="15" customHeight="1">
      <c r="A167" s="2"/>
      <c r="B167" t="s" s="10">
        <v>86</v>
      </c>
      <c r="C167" s="17">
        <v>0.246</v>
      </c>
      <c r="D167" s="20">
        <f>C167*F167*5.4/7</f>
        <v>211365.1398857143</v>
      </c>
      <c r="E167" s="2"/>
      <c r="F167" s="20">
        <f>SUM(H167:O167)</f>
        <v>1113788</v>
      </c>
      <c r="G167" s="27"/>
      <c r="H167" s="20">
        <v>136062</v>
      </c>
      <c r="I167" s="20">
        <v>136016</v>
      </c>
      <c r="J167" s="20">
        <v>136063</v>
      </c>
      <c r="K167" s="20">
        <v>137592</v>
      </c>
      <c r="L167" s="20">
        <v>138282</v>
      </c>
      <c r="M167" s="20">
        <v>142289</v>
      </c>
      <c r="N167" s="20">
        <v>142680</v>
      </c>
      <c r="O167" s="20">
        <v>144804</v>
      </c>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27"/>
      <c r="BM167" s="27"/>
      <c r="BN167" s="27"/>
      <c r="BO167" s="27"/>
      <c r="BP167" s="27"/>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row>
    <row r="168" ht="15" customHeight="1">
      <c r="A168" s="2"/>
      <c r="B168" t="s" s="10">
        <v>97</v>
      </c>
      <c r="C168" s="17">
        <v>0.097</v>
      </c>
      <c r="D168" s="20">
        <f>C168*F168*5.4/7</f>
        <v>261923.6458285714</v>
      </c>
      <c r="E168" s="2"/>
      <c r="F168" s="20">
        <f>SUM(H168:AC168)</f>
        <v>3500316</v>
      </c>
      <c r="G168" s="27"/>
      <c r="H168" s="20">
        <v>147331</v>
      </c>
      <c r="I168" s="20">
        <v>153292</v>
      </c>
      <c r="J168" s="20">
        <v>157831</v>
      </c>
      <c r="K168" s="20">
        <v>157881</v>
      </c>
      <c r="L168" s="20">
        <v>158501</v>
      </c>
      <c r="M168" s="20">
        <v>160926</v>
      </c>
      <c r="N168" s="20">
        <v>164788</v>
      </c>
      <c r="O168" s="20">
        <v>166303</v>
      </c>
      <c r="P168" s="20">
        <v>165363</v>
      </c>
      <c r="Q168" s="20">
        <v>165794</v>
      </c>
      <c r="R168" s="20">
        <v>162829</v>
      </c>
      <c r="S168" s="20">
        <v>160006</v>
      </c>
      <c r="T168" s="20">
        <v>156674</v>
      </c>
      <c r="U168" s="20">
        <v>154305</v>
      </c>
      <c r="V168" s="20">
        <v>151687</v>
      </c>
      <c r="W168" s="20">
        <v>151559</v>
      </c>
      <c r="X168" s="20">
        <v>151722</v>
      </c>
      <c r="Y168" s="20">
        <v>153861</v>
      </c>
      <c r="Z168" s="20">
        <v>157385</v>
      </c>
      <c r="AA168" s="20">
        <v>162161</v>
      </c>
      <c r="AB168" s="20">
        <v>168949</v>
      </c>
      <c r="AC168" s="20">
        <v>171168</v>
      </c>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c r="BF168" s="27"/>
      <c r="BG168" s="27"/>
      <c r="BH168" s="27"/>
      <c r="BI168" s="27"/>
      <c r="BJ168" s="27"/>
      <c r="BK168" s="27"/>
      <c r="BL168" s="27"/>
      <c r="BM168" s="27"/>
      <c r="BN168" s="27"/>
      <c r="BO168" s="27"/>
      <c r="BP168" s="27"/>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row>
    <row r="169" ht="15" customHeight="1">
      <c r="A169" s="2"/>
      <c r="B169" t="s" s="10">
        <v>98</v>
      </c>
      <c r="C169" s="17">
        <v>0.05</v>
      </c>
      <c r="D169" s="20">
        <f>C169*F169*5.4/7</f>
        <v>201652.1614285714</v>
      </c>
      <c r="E169" s="2"/>
      <c r="F169" s="20">
        <f>SUM(H169:BP169)</f>
        <v>5228019</v>
      </c>
      <c r="G169" s="27"/>
      <c r="H169" s="20">
        <v>161803</v>
      </c>
      <c r="I169" s="20">
        <v>159678</v>
      </c>
      <c r="J169" s="20">
        <v>154084</v>
      </c>
      <c r="K169" s="20">
        <v>151927</v>
      </c>
      <c r="L169" s="20">
        <v>153032</v>
      </c>
      <c r="M169" s="20">
        <v>154375</v>
      </c>
      <c r="N169" s="20">
        <v>159041</v>
      </c>
      <c r="O169" s="20">
        <v>161261</v>
      </c>
      <c r="P169" s="20">
        <v>160220</v>
      </c>
      <c r="Q169" s="20">
        <v>159013</v>
      </c>
      <c r="R169" s="20">
        <v>155150</v>
      </c>
      <c r="S169" s="20">
        <v>151195</v>
      </c>
      <c r="T169" s="20">
        <v>148451</v>
      </c>
      <c r="U169" s="20">
        <v>145349</v>
      </c>
      <c r="V169" s="20">
        <v>143346</v>
      </c>
      <c r="W169" s="20">
        <v>139362</v>
      </c>
      <c r="X169" s="20">
        <v>136013</v>
      </c>
      <c r="Y169" s="20">
        <v>135143</v>
      </c>
      <c r="Z169" s="20">
        <v>130446</v>
      </c>
      <c r="AA169" s="20">
        <v>129056</v>
      </c>
      <c r="AB169" s="20">
        <v>127554</v>
      </c>
      <c r="AC169" s="20">
        <v>122885</v>
      </c>
      <c r="AD169" s="20">
        <v>123431</v>
      </c>
      <c r="AE169" s="20">
        <v>127706</v>
      </c>
      <c r="AF169" s="20">
        <v>106761</v>
      </c>
      <c r="AG169" s="20">
        <v>102857</v>
      </c>
      <c r="AH169" s="20">
        <v>98293</v>
      </c>
      <c r="AI169" s="20">
        <v>89007</v>
      </c>
      <c r="AJ169" s="20">
        <v>87107</v>
      </c>
      <c r="AK169" s="20">
        <v>81863</v>
      </c>
      <c r="AL169" s="20">
        <v>79327</v>
      </c>
      <c r="AM169" s="20">
        <v>76601</v>
      </c>
      <c r="AN169" s="20">
        <v>72916</v>
      </c>
      <c r="AO169" s="20">
        <v>70738</v>
      </c>
      <c r="AP169" s="20">
        <v>67018</v>
      </c>
      <c r="AQ169" s="20">
        <v>63141</v>
      </c>
      <c r="AR169" s="20">
        <v>60024</v>
      </c>
      <c r="AS169" s="20">
        <v>58493</v>
      </c>
      <c r="AT169" s="20">
        <v>56665</v>
      </c>
      <c r="AU169" s="20">
        <v>57188</v>
      </c>
      <c r="AV169" s="20">
        <v>55753</v>
      </c>
      <c r="AW169" s="20">
        <v>52537</v>
      </c>
      <c r="AX169" s="20">
        <v>50204</v>
      </c>
      <c r="AY169" s="20">
        <v>47093</v>
      </c>
      <c r="AZ169" s="20">
        <v>44737</v>
      </c>
      <c r="BA169" s="20">
        <v>41490</v>
      </c>
      <c r="BB169" s="20">
        <v>36992</v>
      </c>
      <c r="BC169" s="20">
        <v>33422</v>
      </c>
      <c r="BD169" s="20">
        <v>29913</v>
      </c>
      <c r="BE169" s="20">
        <v>26298</v>
      </c>
      <c r="BF169" s="20">
        <v>21909</v>
      </c>
      <c r="BG169" s="20">
        <v>15506</v>
      </c>
      <c r="BH169" s="20">
        <v>12571</v>
      </c>
      <c r="BI169" s="20">
        <v>10560</v>
      </c>
      <c r="BJ169" s="20">
        <v>8613</v>
      </c>
      <c r="BK169" s="20">
        <v>6980</v>
      </c>
      <c r="BL169" s="20">
        <v>5110</v>
      </c>
      <c r="BM169" s="20">
        <v>3577</v>
      </c>
      <c r="BN169" s="20">
        <v>2603</v>
      </c>
      <c r="BO169" s="20">
        <v>1713</v>
      </c>
      <c r="BP169" s="20">
        <v>2918</v>
      </c>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row>
    <row r="170" ht="15" customHeight="1">
      <c r="A170" s="2"/>
      <c r="B170" s="2"/>
      <c r="C170" s="2"/>
      <c r="D170" s="27"/>
      <c r="E170" s="2"/>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c r="BM170" s="27"/>
      <c r="BN170" s="27"/>
      <c r="BO170" s="27"/>
      <c r="BP170" s="27"/>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row>
    <row r="171" ht="15" customHeight="1">
      <c r="A171" s="2"/>
      <c r="B171" t="s" s="10">
        <v>95</v>
      </c>
      <c r="C171" s="2"/>
      <c r="D171" s="20">
        <f>SUM(D162:D169)</f>
        <v>1995925.127914286</v>
      </c>
      <c r="E171" s="2"/>
      <c r="F171" s="20">
        <f>SUM(F162:F170)</f>
        <v>19515563</v>
      </c>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c r="BF171" s="27"/>
      <c r="BG171" s="27"/>
      <c r="BH171" s="27"/>
      <c r="BI171" s="27"/>
      <c r="BJ171" s="27"/>
      <c r="BK171" s="27"/>
      <c r="BL171" s="27"/>
      <c r="BM171" s="27"/>
      <c r="BN171" s="27"/>
      <c r="BO171" s="27"/>
      <c r="BP171" s="27"/>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row>
  </sheetData>
  <mergeCells count="62">
    <mergeCell ref="B41:I41"/>
    <mergeCell ref="B38:D38"/>
    <mergeCell ref="B37:D37"/>
    <mergeCell ref="B36:D36"/>
    <mergeCell ref="B18:D18"/>
    <mergeCell ref="B16:D16"/>
    <mergeCell ref="C12:I12"/>
    <mergeCell ref="C8:O8"/>
    <mergeCell ref="C6:K6"/>
    <mergeCell ref="B171:C171"/>
    <mergeCell ref="H161:K161"/>
    <mergeCell ref="F161:G161"/>
    <mergeCell ref="B39:D39"/>
    <mergeCell ref="A140:B140"/>
    <mergeCell ref="B139:D139"/>
    <mergeCell ref="H140:J140"/>
    <mergeCell ref="B35:D35"/>
    <mergeCell ref="C128:G128"/>
    <mergeCell ref="C54:D54"/>
    <mergeCell ref="F139:J139"/>
    <mergeCell ref="B61:L61"/>
    <mergeCell ref="A160:B160"/>
    <mergeCell ref="B59:K59"/>
    <mergeCell ref="C55:D55"/>
    <mergeCell ref="B43:E43"/>
    <mergeCell ref="C46:D46"/>
    <mergeCell ref="C45:D45"/>
    <mergeCell ref="B34:D34"/>
    <mergeCell ref="B30:D30"/>
    <mergeCell ref="B127:I127"/>
    <mergeCell ref="B33:D33"/>
    <mergeCell ref="B32:D32"/>
    <mergeCell ref="B31:D31"/>
    <mergeCell ref="B28:F28"/>
    <mergeCell ref="B26:D26"/>
    <mergeCell ref="B21:D21"/>
    <mergeCell ref="B17:D17"/>
    <mergeCell ref="D106:H106"/>
    <mergeCell ref="B20:D20"/>
    <mergeCell ref="B29:D29"/>
    <mergeCell ref="C49:D49"/>
    <mergeCell ref="B53:E53"/>
    <mergeCell ref="C2:K2"/>
    <mergeCell ref="B24:D24"/>
    <mergeCell ref="C44:D44"/>
    <mergeCell ref="B48:E48"/>
    <mergeCell ref="B1:K1"/>
    <mergeCell ref="C56:D56"/>
    <mergeCell ref="B13:K13"/>
    <mergeCell ref="C9:K9"/>
    <mergeCell ref="B82:E82"/>
    <mergeCell ref="B105:H105"/>
    <mergeCell ref="A153:B153"/>
    <mergeCell ref="B5:K5"/>
    <mergeCell ref="G82:H82"/>
    <mergeCell ref="C51:D51"/>
    <mergeCell ref="C3:K3"/>
    <mergeCell ref="C50:D50"/>
    <mergeCell ref="B22:D22"/>
    <mergeCell ref="B25:D25"/>
    <mergeCell ref="B15:E15"/>
    <mergeCell ref="C11:I11"/>
  </mergeCells>
  <pageMargins left="1" right="1" top="1" bottom="1" header="0.25" footer="0.25"/>
  <pageSetup firstPageNumber="1" fitToHeight="1" fitToWidth="1" scale="100" useFirstPageNumber="0" orientation="portrait" pageOrder="downThenOver"/>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